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KÖZSZOLGÁLTATÁS\ENERGETIKA\01. Távhő\08. Jelentések\12. Lechner Tudásközpont\2021\"/>
    </mc:Choice>
  </mc:AlternateContent>
  <xr:revisionPtr revIDLastSave="0" documentId="13_ncr:1_{B2AD7C30-784F-4DEC-AFD3-FE3F98220B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észletes számítás" sheetId="1" r:id="rId1"/>
    <sheet name="1.táblázat" sheetId="2" r:id="rId2"/>
    <sheet name="2.táblázat" sheetId="4" r:id="rId3"/>
    <sheet name="3.táblázat" sheetId="3" r:id="rId4"/>
  </sheets>
  <definedNames>
    <definedName name="Energia">'3.táblázat'!$A$5:$A$18</definedName>
    <definedName name="_xlnm.Print_Area" localSheetId="0">'Részletes számítás'!$A$3:$P$37</definedName>
    <definedName name="Primer">#REF!</definedName>
    <definedName name="SPF">'Részletes számítás'!$B$19</definedName>
    <definedName name="Tavhoteremeltech">'1.táblázat'!#REF!</definedName>
    <definedName name="Távhőtermelő_technológia">'1.táblázat'!$A$2:$A$22</definedName>
    <definedName name="VER">'3.táblázat'!#REF!</definedName>
  </definedNames>
  <calcPr calcId="181029"/>
  <fileRecoveryPr autoRecover="0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E13" i="1"/>
  <c r="B10" i="1"/>
  <c r="K9" i="1" l="1"/>
  <c r="K17" i="1" s="1"/>
  <c r="C13" i="1" l="1"/>
  <c r="B19" i="3" l="1"/>
  <c r="P9" i="1" l="1"/>
  <c r="P17" i="1" s="1"/>
  <c r="O9" i="1"/>
  <c r="O17" i="1" s="1"/>
  <c r="N9" i="1"/>
  <c r="N17" i="1" s="1"/>
  <c r="M9" i="1"/>
  <c r="M17" i="1" s="1"/>
  <c r="L9" i="1"/>
  <c r="L17" i="1" s="1"/>
  <c r="J9" i="1"/>
  <c r="J17" i="1" s="1"/>
  <c r="I9" i="1"/>
  <c r="I17" i="1" s="1"/>
  <c r="H9" i="1"/>
  <c r="H17" i="1" s="1"/>
  <c r="G9" i="1"/>
  <c r="G17" i="1" s="1"/>
  <c r="F9" i="1"/>
  <c r="F17" i="1" s="1"/>
  <c r="E9" i="1"/>
  <c r="E17" i="1" s="1"/>
  <c r="P11" i="1" l="1"/>
  <c r="O11" i="1"/>
  <c r="N11" i="1"/>
  <c r="M11" i="1"/>
  <c r="L11" i="1"/>
  <c r="K11" i="1"/>
  <c r="J11" i="1"/>
  <c r="I11" i="1"/>
  <c r="H11" i="1"/>
  <c r="G11" i="1"/>
  <c r="F11" i="1"/>
  <c r="E11" i="1"/>
  <c r="B11" i="1" l="1"/>
  <c r="D17" i="1"/>
  <c r="C17" i="1"/>
  <c r="Y36" i="1" l="1"/>
  <c r="Y26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D13" i="1" l="1"/>
  <c r="C12" i="1" l="1"/>
  <c r="B15" i="1"/>
  <c r="F12" i="1"/>
  <c r="J12" i="1"/>
  <c r="N12" i="1"/>
  <c r="G12" i="1"/>
  <c r="K12" i="1"/>
  <c r="O12" i="1"/>
  <c r="D12" i="1"/>
  <c r="H12" i="1"/>
  <c r="L12" i="1"/>
  <c r="P12" i="1"/>
  <c r="E12" i="1"/>
  <c r="I12" i="1"/>
  <c r="M12" i="1"/>
  <c r="C27" i="1" l="1"/>
  <c r="C37" i="1"/>
  <c r="Y37" i="1" l="1"/>
  <c r="Y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Editke</author>
    <author>Nagy Edit</author>
    <author>Orbán Tibor</author>
  </authors>
  <commentList>
    <comment ref="A4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>Kérjük a pontos nevet adjon meg.</t>
        </r>
      </text>
    </comment>
    <comment ref="A5" authorId="0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 xml:space="preserve">Kérjük a pontos nevet adjon meg.
</t>
        </r>
      </text>
    </comment>
    <comment ref="A8" authorId="1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 xml:space="preserve">Kérjük, hogy válasszon a listából.
</t>
        </r>
      </text>
    </comment>
    <comment ref="A9" authorId="2" shapeId="0" xr:uid="{00000000-0006-0000-0000-000004000000}">
      <text>
        <r>
          <rPr>
            <sz val="9"/>
            <color rgb="FF000000"/>
            <rFont val="Tahoma"/>
            <family val="2"/>
            <charset val="238"/>
          </rPr>
          <t>Kérjük, hogy válasszon a listából</t>
        </r>
      </text>
    </comment>
    <comment ref="A10" authorId="2" shapeId="0" xr:uid="{00000000-0006-0000-0000-000005000000}">
      <text>
        <r>
          <rPr>
            <sz val="9"/>
            <color rgb="FF000000"/>
            <rFont val="Tahoma"/>
            <family val="2"/>
            <charset val="238"/>
          </rPr>
          <t>az i-edik hőforrásból (technológiából) a hőforrás kerítésénél kiadott távhő mennyisége (3 tizedes jegy pontossággal adja meg)</t>
        </r>
      </text>
    </comment>
    <comment ref="A11" authorId="2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>az i-edik hőforrásból (technológiából) a hőforrás kerítésénél kiadott távhő mennyisége (3 tizedes jegy pontossággal adja meg)</t>
        </r>
      </text>
    </comment>
    <comment ref="A12" authorId="1" shapeId="0" xr:uid="{00000000-0006-0000-0000-000007000000}">
      <text>
        <r>
          <rPr>
            <b/>
            <sz val="10"/>
            <color rgb="FF000000"/>
            <rFont val="Tahoma"/>
            <family val="2"/>
            <charset val="238"/>
          </rPr>
          <t>Nagy Edit: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Az i-edik hőtermelő technológiával termelt távhő aránya az adott távhőrendszerben távhőhálózatra kiadott összes hőmennyiséghez viszonyítva (kWh/kWh)</t>
        </r>
      </text>
    </comment>
    <comment ref="C12" authorId="1" shapeId="0" xr:uid="{00000000-0006-0000-0000-000008000000}">
      <text>
        <r>
          <rPr>
            <b/>
            <sz val="9"/>
            <color rgb="FF000000"/>
            <rFont val="Tahoma"/>
            <family val="2"/>
            <charset val="238"/>
          </rPr>
          <t>Nagy Edit: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Négytizedesre kerekített érték</t>
        </r>
      </text>
    </comment>
    <comment ref="A13" authorId="2" shapeId="0" xr:uid="{00000000-0006-0000-0000-000009000000}">
      <text>
        <r>
          <rPr>
            <sz val="10"/>
            <color rgb="FF000000"/>
            <rFont val="Calibri"/>
            <family val="2"/>
            <scheme val="minor"/>
          </rPr>
          <t xml:space="preserve">A távfűtőrendszer hőtermelőinél alkalmazott i-edik hőtermelő technológia primerenergia-átalakítási tényezője (kWh/kWh), (i = 1...14)
</t>
        </r>
        <r>
          <rPr>
            <sz val="9"/>
            <color rgb="FF000000"/>
            <rFont val="Tahoma"/>
            <family val="2"/>
            <charset val="238"/>
          </rPr>
          <t>1. táblázat szerint- csak akkor szükséges módosítani, ha ettől pontosabb adat áll Önnek rendelkezésére. (2 tizedesjegy megadása szükésges)</t>
        </r>
      </text>
    </comment>
    <comment ref="A14" authorId="2" shapeId="0" xr:uid="{00000000-0006-0000-0000-00000A000000}">
      <text>
        <r>
          <rPr>
            <sz val="10"/>
            <color rgb="FF000000"/>
            <rFont val="Calibri"/>
            <family val="2"/>
          </rPr>
          <t xml:space="preserve">A vizsgált távhőrendszerben távhőhálózatra kiadott hőmennyiségre vetített (fajlagos) hálózati hőveszteség (kWh/kWh)
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3 tizedesjegyre kerekítve vagy 0,128
</t>
        </r>
      </text>
    </comment>
    <comment ref="A15" authorId="2" shapeId="0" xr:uid="{00000000-0006-0000-0000-00000B000000}">
      <text>
        <r>
          <rPr>
            <b/>
            <sz val="9"/>
            <color rgb="FF000000"/>
            <rFont val="Tahoma"/>
            <family val="2"/>
            <charset val="238"/>
          </rPr>
          <t xml:space="preserve"> </t>
        </r>
        <r>
          <rPr>
            <sz val="10"/>
            <color rgb="FF000000"/>
            <rFont val="Calibri"/>
            <family val="2"/>
          </rPr>
          <t xml:space="preserve">A távhő termeléséhez és keringtetéséhez a hőtermelő által felhasznált villamos energia aránya az adott távhőrendszerben távhőhálózatra kiadott hőmennyiségre vetítve (kWh/kWh)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tényleges 3 tizedesjegyre kerekítve 
</t>
        </r>
        <r>
          <rPr>
            <sz val="9"/>
            <color rgb="FF000000"/>
            <rFont val="Tahoma"/>
            <family val="2"/>
            <charset val="238"/>
          </rPr>
          <t>vagy 2. táblázat szerint</t>
        </r>
      </text>
    </comment>
    <comment ref="A16" authorId="2" shapeId="0" xr:uid="{00000000-0006-0000-0000-00000C000000}">
      <text>
        <r>
          <rPr>
            <b/>
            <sz val="9"/>
            <color rgb="FF000000"/>
            <rFont val="Tahoma"/>
            <family val="2"/>
            <charset val="238"/>
          </rPr>
          <t xml:space="preserve"> </t>
        </r>
        <r>
          <rPr>
            <sz val="9"/>
            <color rgb="FF000000"/>
            <rFont val="Calibri"/>
            <family val="2"/>
            <scheme val="minor"/>
          </rPr>
          <t xml:space="preserve">A hőtermeléshez és keringtetéshez felhasznált villamos energia primerenergia-átalakítási tényezője
</t>
        </r>
        <r>
          <rPr>
            <sz val="9"/>
            <color rgb="FF000000"/>
            <rFont val="Calibri"/>
            <family val="2"/>
            <scheme val="minor"/>
          </rPr>
          <t xml:space="preserve">(kWh/kWh)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tényleges egy tizedesjegyre kerekítve vagy 2,5</t>
        </r>
      </text>
    </comment>
    <comment ref="A17" authorId="2" shapeId="0" xr:uid="{00000000-0006-0000-0000-00000D000000}">
      <text>
        <r>
          <rPr>
            <b/>
            <sz val="9"/>
            <color rgb="FF000000"/>
            <rFont val="Tahoma"/>
            <family val="2"/>
            <charset val="238"/>
          </rPr>
          <t xml:space="preserve"> </t>
        </r>
        <r>
          <rPr>
            <sz val="9"/>
            <color rgb="FF000000"/>
            <rFont val="Tahoma"/>
            <family val="2"/>
            <charset val="238"/>
          </rPr>
          <t>3. táblázat szerint</t>
        </r>
      </text>
    </comment>
    <comment ref="A18" authorId="2" shapeId="0" xr:uid="{00000000-0006-0000-0000-00000E000000}">
      <text>
        <r>
          <rPr>
            <sz val="9"/>
            <color rgb="FF000000"/>
            <rFont val="Tahoma"/>
            <family val="2"/>
            <charset val="238"/>
          </rPr>
          <t xml:space="preserve">tényleges érték 4 tizedesjegyre kerekítve vagy a MAVIR által megadott érték
</t>
        </r>
      </text>
    </comment>
    <comment ref="C27" authorId="1" shapeId="0" xr:uid="{00000000-0006-0000-0000-00000F000000}">
      <text>
        <r>
          <rPr>
            <sz val="9"/>
            <color rgb="FF000000"/>
            <rFont val="Tahoma"/>
            <family val="2"/>
            <charset val="238"/>
          </rPr>
          <t xml:space="preserve">Négy tizedesre kerekített érték
</t>
        </r>
      </text>
    </comment>
    <comment ref="C37" authorId="1" shapeId="0" xr:uid="{00000000-0006-0000-0000-000010000000}">
      <text>
        <r>
          <rPr>
            <b/>
            <sz val="9"/>
            <color rgb="FF000000"/>
            <rFont val="Tahoma"/>
            <family val="2"/>
            <charset val="238"/>
          </rPr>
          <t>Nagy Edit: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Négy tizedesre kerekített érték</t>
        </r>
      </text>
    </comment>
  </commentList>
</comments>
</file>

<file path=xl/sharedStrings.xml><?xml version="1.0" encoding="utf-8"?>
<sst xmlns="http://schemas.openxmlformats.org/spreadsheetml/2006/main" count="293" uniqueCount="100">
  <si>
    <t>Távhőszolgáltató neve</t>
  </si>
  <si>
    <t>Felhasznált primerenergia fajtája</t>
  </si>
  <si>
    <t>A távhőrendszerben megújuló energiaforrásokkal termelt távhő részaránya</t>
  </si>
  <si>
    <t>S</t>
  </si>
  <si>
    <t>Távhőtermelő technológia</t>
  </si>
  <si>
    <t>Primer energiaforrás</t>
  </si>
  <si>
    <t>Szén</t>
  </si>
  <si>
    <t>Kommunális hulladék</t>
  </si>
  <si>
    <t>Tüzelőolajok</t>
  </si>
  <si>
    <t>Fűtőolajok</t>
  </si>
  <si>
    <t>Földgáz</t>
  </si>
  <si>
    <t>Kamragáz</t>
  </si>
  <si>
    <t>Kohógáz</t>
  </si>
  <si>
    <t>Megújuló részarány</t>
  </si>
  <si>
    <t>Szoláris-, geotermikus-, szél- és vízenergia</t>
  </si>
  <si>
    <r>
      <t>Távhőtermelő technológia
primerenergia-átalakítási tényezője (e</t>
    </r>
    <r>
      <rPr>
        <vertAlign val="subscript"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>)</t>
    </r>
  </si>
  <si>
    <t xml:space="preserve">Kérjük a  szürke mezők kitöltését, az adott mezőhöz tartozó megjegyzés figyelembevételével. </t>
  </si>
  <si>
    <t xml:space="preserve">A világos kék mezőket csak akkor kell módosítania, ha van pontosabb adata. </t>
  </si>
  <si>
    <r>
      <t>e</t>
    </r>
    <r>
      <rPr>
        <vertAlign val="subscript"/>
        <sz val="11"/>
        <color theme="1"/>
        <rFont val="Palatino Linotype"/>
        <family val="1"/>
        <charset val="238"/>
      </rPr>
      <t>i</t>
    </r>
  </si>
  <si>
    <r>
      <t>e</t>
    </r>
    <r>
      <rPr>
        <vertAlign val="subscript"/>
        <sz val="11"/>
        <color theme="1"/>
        <rFont val="Palatino Linotype"/>
        <family val="1"/>
        <charset val="238"/>
      </rPr>
      <t>vil</t>
    </r>
  </si>
  <si>
    <t>Nukleárisenergia</t>
  </si>
  <si>
    <t>SPF (csak hőszivattyús termelés esetén)</t>
  </si>
  <si>
    <r>
      <rPr>
        <sz val="11"/>
        <color theme="1"/>
        <rFont val="Symbol"/>
        <family val="1"/>
        <charset val="2"/>
      </rPr>
      <t>b</t>
    </r>
    <r>
      <rPr>
        <vertAlign val="subscript"/>
        <sz val="11"/>
        <color theme="1"/>
        <rFont val="Palatino Linotype"/>
        <family val="1"/>
        <charset val="238"/>
      </rPr>
      <t>vil,res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</si>
  <si>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Palatino Linotype"/>
        <family val="1"/>
        <charset val="238"/>
      </rPr>
      <t>vil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</si>
  <si>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Palatino Linotype"/>
        <family val="1"/>
        <charset val="238"/>
      </rPr>
      <t>i</t>
    </r>
  </si>
  <si>
    <t>-</t>
  </si>
  <si>
    <t>Értékelés</t>
  </si>
  <si>
    <t>OK</t>
  </si>
  <si>
    <t xml:space="preserve">Kérjük a szakértő írjon egy OK-ot abba a mezőbe, amelyikhez tartozó adatot rendben találta. </t>
  </si>
  <si>
    <t>Megj</t>
  </si>
  <si>
    <t xml:space="preserve">Kérjük amennyben a szakértő módosítja a távhőszolgáltató által megadott értéket, úgy írja a megfelelő cellába a módosításhoz tartozó megjegyzést. </t>
  </si>
  <si>
    <t xml:space="preserve">Megj: </t>
  </si>
  <si>
    <r>
      <t>Az Értékelő bizottság számára elfogadásra javaslom</t>
    </r>
    <r>
      <rPr>
        <sz val="11"/>
        <color theme="0" tint="-0.499984740745262"/>
        <rFont val="Palatino Linotype"/>
        <family val="1"/>
        <charset val="238"/>
      </rPr>
      <t>, az alábbi feltételekkel _________________.</t>
    </r>
  </si>
  <si>
    <t xml:space="preserve">Szakértő </t>
  </si>
  <si>
    <r>
      <t>A</t>
    </r>
    <r>
      <rPr>
        <i/>
        <sz val="11"/>
        <rFont val="Palatino Linotype"/>
        <family val="1"/>
        <charset val="238"/>
      </rPr>
      <t xml:space="preserve"> ________________</t>
    </r>
    <r>
      <rPr>
        <sz val="11"/>
        <rFont val="Palatino Linotype"/>
        <family val="1"/>
        <charset val="238"/>
      </rPr>
      <t xml:space="preserve">Kft. </t>
    </r>
    <r>
      <rPr>
        <i/>
        <sz val="11"/>
        <rFont val="Palatino Linotype"/>
        <family val="1"/>
        <charset val="238"/>
      </rPr>
      <t>_______________</t>
    </r>
    <r>
      <rPr>
        <sz val="11"/>
        <rFont val="Palatino Linotype"/>
        <family val="1"/>
        <charset val="238"/>
      </rPr>
      <t>távhőrendszerrel (  _______________  GJ  primerenergiafelhasználással) pályázott a Távhő Ökocímkére. A pályázat megfelel a mind a formai mind a tartalmi követelményeknek, a megadott adatokat rendben találtam</t>
    </r>
    <r>
      <rPr>
        <sz val="11"/>
        <color theme="0" tint="-0.499984740745262"/>
        <rFont val="Palatino Linotype"/>
        <family val="1"/>
        <charset val="238"/>
      </rPr>
      <t xml:space="preserve"> /  a fenn jelölt cellákban talált értékeket módosítottam </t>
    </r>
  </si>
  <si>
    <t>PB/SNG-gáz</t>
  </si>
  <si>
    <t>Távhőrendszer megnevezése</t>
  </si>
  <si>
    <t>Adatlap</t>
  </si>
  <si>
    <t>Település neve</t>
  </si>
  <si>
    <t>h</t>
  </si>
  <si>
    <t>Primer energia átalakítási tényező</t>
  </si>
  <si>
    <t>A megújuló energiaforrásokkal termelt távhő részarányának kiszámítása</t>
  </si>
  <si>
    <t>eSUS,távhő,i</t>
  </si>
  <si>
    <r>
      <t>e</t>
    </r>
    <r>
      <rPr>
        <vertAlign val="subscript"/>
        <sz val="11"/>
        <color theme="1"/>
        <rFont val="Times New Roman"/>
        <family val="1"/>
      </rPr>
      <t>SUS,távhő,i</t>
    </r>
  </si>
  <si>
    <r>
      <t>a</t>
    </r>
    <r>
      <rPr>
        <vertAlign val="subscript"/>
        <sz val="9"/>
        <color rgb="FF000000"/>
        <rFont val="Times New Roman"/>
        <family val="1"/>
        <charset val="238"/>
      </rPr>
      <t xml:space="preserve">vill </t>
    </r>
    <r>
      <rPr>
        <sz val="9"/>
        <color rgb="FF000000"/>
        <rFont val="Times New Roman"/>
        <family val="1"/>
        <charset val="238"/>
      </rPr>
      <t>(kWh/kWh)</t>
    </r>
  </si>
  <si>
    <t>Q (MWh/év)</t>
  </si>
  <si>
    <t>Q &lt; 27.800</t>
  </si>
  <si>
    <t>27.800 &lt;= Q &lt; 139.000</t>
  </si>
  <si>
    <t>139.000 =&lt; Q</t>
  </si>
  <si>
    <r>
      <t>A hőtermeléshez és primer oldali keringtetéshez felhasznált villamos energia aránya a kiadott hőmennyiségre vetítve (</t>
    </r>
    <r>
      <rPr>
        <sz val="11"/>
        <color rgb="FF000000"/>
        <rFont val="Symbol"/>
        <family val="1"/>
        <charset val="2"/>
      </rPr>
      <t>a</t>
    </r>
    <r>
      <rPr>
        <vertAlign val="subscript"/>
        <sz val="11"/>
        <color rgb="FF000000"/>
        <rFont val="Times New Roman"/>
        <family val="1"/>
        <charset val="238"/>
      </rPr>
      <t>vil</t>
    </r>
    <r>
      <rPr>
        <sz val="11"/>
        <color rgb="FF000000"/>
        <rFont val="Times New Roman"/>
        <family val="1"/>
        <charset val="238"/>
      </rPr>
      <t xml:space="preserve">) a hőtermelő által kiadott hőmennyiség (Q [MWh/év]) függvényében </t>
    </r>
  </si>
  <si>
    <t>Szénféleségek</t>
  </si>
  <si>
    <t>Tűzifa, faapríték, fahulladék, biobrikett, egyéb bio tüzelőanyagok</t>
  </si>
  <si>
    <t>Biogáz, biometán</t>
  </si>
  <si>
    <t>Ipari hulladékhő</t>
  </si>
  <si>
    <r>
      <t>Q</t>
    </r>
    <r>
      <rPr>
        <vertAlign val="subscript"/>
        <sz val="11"/>
        <color theme="1"/>
        <rFont val="Palatino Linotype"/>
        <family val="1"/>
        <charset val="238"/>
      </rPr>
      <t xml:space="preserve">i </t>
    </r>
    <r>
      <rPr>
        <sz val="11"/>
        <color theme="1"/>
        <rFont val="Palatino Linotype"/>
        <family val="1"/>
        <charset val="238"/>
      </rPr>
      <t>(MWh)</t>
    </r>
  </si>
  <si>
    <t xml:space="preserve">* Forrás: 
Magyar Energetika  2017/1.
</t>
  </si>
  <si>
    <t>H</t>
  </si>
  <si>
    <t>I</t>
  </si>
  <si>
    <t>J</t>
  </si>
  <si>
    <t>K</t>
  </si>
  <si>
    <t>L</t>
  </si>
  <si>
    <r>
      <t>Q</t>
    </r>
    <r>
      <rPr>
        <vertAlign val="subscript"/>
        <sz val="11"/>
        <color theme="1"/>
        <rFont val="Palatino Linotype"/>
        <family val="1"/>
        <charset val="238"/>
      </rPr>
      <t>i</t>
    </r>
    <r>
      <rPr>
        <b/>
        <vertAlign val="subscript"/>
        <sz val="11"/>
        <color theme="1"/>
        <rFont val="Palatino Linotype"/>
        <family val="1"/>
        <charset val="238"/>
      </rPr>
      <t xml:space="preserve"> </t>
    </r>
    <r>
      <rPr>
        <b/>
        <sz val="11"/>
        <color theme="1"/>
        <rFont val="Palatino Linotype"/>
        <family val="1"/>
        <charset val="238"/>
      </rPr>
      <t>(GJ)</t>
    </r>
  </si>
  <si>
    <t>A távhőrendszer primer energia átalakítási tényezőjének értéke (kWh/kWh)</t>
  </si>
  <si>
    <t>Hőforrás/technológia megnevezése</t>
  </si>
  <si>
    <t>Távhőtermelési technológia</t>
  </si>
  <si>
    <t xml:space="preserve">1. Kizárólagos hőtermelés - szénhidrogének </t>
  </si>
  <si>
    <t>2. Kizárólagos hőtermelés - biogáz, biometán</t>
  </si>
  <si>
    <t>3. Kizárólagos hőtermelés - szénféleségek</t>
  </si>
  <si>
    <t>4.Kizárólagos hőtermelés - tüzifa, faapríték, fahulladék, biobrikett, egyéb bio tüzelőanyagok</t>
  </si>
  <si>
    <t>5. Kizárólagos hőtermelés - ipari hulladékhő</t>
  </si>
  <si>
    <t>6. Kizárólagos hőtermelés - szoláris- és geotermikus energia</t>
  </si>
  <si>
    <t>7. Nukleáris energia</t>
  </si>
  <si>
    <t>8. KET kombinált ciklusú erőművi blokkban - nem megújuló</t>
  </si>
  <si>
    <t xml:space="preserve">8. KET kombinált ciklusú erőművi blokkban - megújuló </t>
  </si>
  <si>
    <t>9.KET hagyományos gőz-körfolyamatú erőművi blokkban  - nem megújuló</t>
  </si>
  <si>
    <t>9.KET hagyományos gőz-körfolyamatú erőművi blokkban  - megújuló</t>
  </si>
  <si>
    <t>10. KET hagyományos gőz-körfolyamatú erőművi blokkban kommunális hulladékégetésével</t>
  </si>
  <si>
    <t>12. KET 1.200 kWe villamos egységteljesítményt nem meghaladó gázmotorral megújuló</t>
  </si>
  <si>
    <t>14. KET hőszivattyúval - megújuló</t>
  </si>
  <si>
    <t>11. KET 1.200 kWe villamos egységteljesítményt meghaladó gázmotorral  - nem megújuló</t>
  </si>
  <si>
    <t>12. KET 1.200 kWe villamos egységteljesítményt nem meghaladó gázmotorral  - nem megújuló</t>
  </si>
  <si>
    <t>13. KET hőhasznosító kazánnal ellátott gázturbinás erőműben  - nem megújuló</t>
  </si>
  <si>
    <t>14. KET hőszivattyúval  - nem megújuló</t>
  </si>
  <si>
    <t>11. KET 1.200 kWe villamos egységteljesítményt meghaladó gázmotorral - megújuló</t>
  </si>
  <si>
    <t>13. KET hőhasznosító kazánnal ellátott gázturbinás erőműben - megújuló</t>
  </si>
  <si>
    <t>Tüzelőanyag</t>
  </si>
  <si>
    <t>Hőszivattyú</t>
  </si>
  <si>
    <t>M</t>
  </si>
  <si>
    <t>N</t>
  </si>
  <si>
    <t>A</t>
  </si>
  <si>
    <t>B</t>
  </si>
  <si>
    <t>C</t>
  </si>
  <si>
    <t>D</t>
  </si>
  <si>
    <t>E</t>
  </si>
  <si>
    <t>F</t>
  </si>
  <si>
    <t>G</t>
  </si>
  <si>
    <t>KET = Kapcsolt energiatermelés</t>
  </si>
  <si>
    <t>Tiszaújváros</t>
  </si>
  <si>
    <t>TiszaSzolg 2004 Kft.</t>
  </si>
  <si>
    <t>Tiszaújvárosi távhőrendszer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</si>
</sst>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#,##0.00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vertAlign val="subscript"/>
      <sz val="9"/>
      <color rgb="FF000000"/>
      <name val="Times New Roman"/>
      <family val="1"/>
      <charset val="238"/>
    </font>
    <font>
      <sz val="9"/>
      <color rgb="FF000000"/>
      <name val="Symbol"/>
      <family val="1"/>
      <charset val="2"/>
    </font>
    <font>
      <sz val="11"/>
      <color rgb="FF000000"/>
      <name val="Times New Roman"/>
      <family val="1"/>
      <charset val="238"/>
    </font>
    <font>
      <sz val="10"/>
      <color theme="1"/>
      <name val="Symbol"/>
      <family val="1"/>
      <charset val="2"/>
    </font>
    <font>
      <sz val="11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color rgb="FF00B0F0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sz val="11"/>
      <name val="Palatino Linotype"/>
      <family val="1"/>
      <charset val="238"/>
    </font>
    <font>
      <vertAlign val="subscript"/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1"/>
      <color theme="1"/>
      <name val="Symbol"/>
      <family val="1"/>
      <charset val="2"/>
    </font>
    <font>
      <i/>
      <sz val="11"/>
      <name val="Palatino Linotype"/>
      <family val="1"/>
      <charset val="238"/>
    </font>
    <font>
      <sz val="11"/>
      <color theme="0" tint="-0.499984740745262"/>
      <name val="Palatino Linotype"/>
      <family val="1"/>
      <charset val="238"/>
    </font>
    <font>
      <sz val="72"/>
      <color theme="0"/>
      <name val="Palatino Linotype"/>
      <family val="1"/>
      <charset val="238"/>
    </font>
    <font>
      <sz val="11"/>
      <color theme="0"/>
      <name val="Palatino Linotype"/>
      <family val="1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  <charset val="238"/>
    </font>
    <font>
      <sz val="11"/>
      <color rgb="FF000000"/>
      <name val="Symbol"/>
      <family val="1"/>
      <charset val="2"/>
    </font>
    <font>
      <vertAlign val="subscript"/>
      <sz val="11"/>
      <color rgb="FF000000"/>
      <name val="Times New Roman"/>
      <family val="1"/>
      <charset val="238"/>
    </font>
    <font>
      <b/>
      <vertAlign val="subscript"/>
      <sz val="11"/>
      <color theme="1"/>
      <name val="Palatino Linotype"/>
      <family val="1"/>
      <charset val="238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6" borderId="9" xfId="0" applyFont="1" applyFill="1" applyBorder="1" applyAlignment="1" applyProtection="1">
      <alignment horizontal="right"/>
      <protection locked="0"/>
    </xf>
    <xf numFmtId="3" fontId="12" fillId="6" borderId="6" xfId="0" applyNumberFormat="1" applyFont="1" applyFill="1" applyBorder="1" applyAlignment="1" applyProtection="1">
      <alignment horizontal="right"/>
      <protection locked="0"/>
    </xf>
    <xf numFmtId="165" fontId="12" fillId="0" borderId="8" xfId="0" applyNumberFormat="1" applyFont="1" applyBorder="1" applyAlignment="1" applyProtection="1">
      <alignment horizontal="right"/>
    </xf>
    <xf numFmtId="0" fontId="12" fillId="0" borderId="8" xfId="0" applyFont="1" applyBorder="1" applyAlignment="1" applyProtection="1">
      <alignment horizontal="right"/>
    </xf>
    <xf numFmtId="0" fontId="12" fillId="0" borderId="3" xfId="0" applyFont="1" applyBorder="1" applyAlignment="1" applyProtection="1">
      <alignment horizontal="right"/>
    </xf>
    <xf numFmtId="0" fontId="12" fillId="0" borderId="9" xfId="0" applyFont="1" applyBorder="1" applyAlignment="1" applyProtection="1">
      <alignment horizontal="right"/>
    </xf>
    <xf numFmtId="3" fontId="12" fillId="0" borderId="9" xfId="0" applyNumberFormat="1" applyFont="1" applyFill="1" applyBorder="1" applyAlignment="1" applyProtection="1">
      <alignment horizontal="right"/>
    </xf>
    <xf numFmtId="0" fontId="12" fillId="5" borderId="14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64" fontId="16" fillId="5" borderId="1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15" xfId="0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5" borderId="6" xfId="0" applyFont="1" applyFill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5" fontId="13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wrapText="1"/>
    </xf>
    <xf numFmtId="0" fontId="17" fillId="6" borderId="0" xfId="0" applyFont="1" applyFill="1" applyAlignment="1" applyProtection="1"/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right"/>
    </xf>
    <xf numFmtId="0" fontId="12" fillId="0" borderId="0" xfId="0" applyFont="1" applyProtection="1"/>
    <xf numFmtId="0" fontId="19" fillId="0" borderId="0" xfId="0" applyFont="1" applyAlignment="1" applyProtection="1">
      <alignment horizontal="center"/>
    </xf>
    <xf numFmtId="0" fontId="12" fillId="0" borderId="0" xfId="0" applyFont="1" applyFill="1" applyAlignment="1" applyProtection="1">
      <alignment horizontal="right"/>
    </xf>
    <xf numFmtId="0" fontId="12" fillId="0" borderId="13" xfId="0" applyFont="1" applyBorder="1" applyAlignment="1" applyProtection="1">
      <alignment horizontal="right"/>
    </xf>
    <xf numFmtId="0" fontId="12" fillId="0" borderId="9" xfId="0" applyFont="1" applyBorder="1" applyAlignment="1" applyProtection="1">
      <alignment horizontal="right" wrapText="1"/>
    </xf>
    <xf numFmtId="0" fontId="12" fillId="5" borderId="0" xfId="0" applyFont="1" applyFill="1" applyBorder="1" applyAlignment="1" applyProtection="1">
      <alignment wrapText="1"/>
    </xf>
    <xf numFmtId="0" fontId="12" fillId="5" borderId="0" xfId="0" applyFont="1" applyFill="1" applyBorder="1" applyProtection="1"/>
    <xf numFmtId="0" fontId="12" fillId="5" borderId="0" xfId="0" applyFont="1" applyFill="1" applyProtection="1"/>
    <xf numFmtId="0" fontId="12" fillId="5" borderId="0" xfId="0" applyFont="1" applyFill="1" applyAlignment="1" applyProtection="1">
      <alignment wrapText="1"/>
    </xf>
    <xf numFmtId="165" fontId="13" fillId="5" borderId="0" xfId="0" applyNumberFormat="1" applyFont="1" applyFill="1" applyBorder="1" applyProtection="1"/>
    <xf numFmtId="0" fontId="15" fillId="5" borderId="0" xfId="0" applyFont="1" applyFill="1" applyBorder="1" applyAlignment="1" applyProtection="1">
      <alignment vertical="center" wrapText="1"/>
    </xf>
    <xf numFmtId="0" fontId="15" fillId="5" borderId="0" xfId="0" applyFont="1" applyFill="1" applyBorder="1" applyAlignment="1" applyProtection="1">
      <alignment vertical="center"/>
    </xf>
    <xf numFmtId="0" fontId="17" fillId="5" borderId="0" xfId="0" applyFont="1" applyFill="1" applyAlignment="1" applyProtection="1"/>
    <xf numFmtId="0" fontId="12" fillId="5" borderId="0" xfId="0" applyFont="1" applyFill="1" applyAlignment="1" applyProtection="1"/>
    <xf numFmtId="0" fontId="12" fillId="5" borderId="0" xfId="0" applyFont="1" applyFill="1" applyAlignment="1" applyProtection="1">
      <alignment horizontal="right"/>
    </xf>
    <xf numFmtId="0" fontId="12" fillId="5" borderId="0" xfId="0" applyFont="1" applyFill="1" applyAlignment="1" applyProtection="1">
      <alignment horizontal="center"/>
    </xf>
    <xf numFmtId="0" fontId="12" fillId="6" borderId="0" xfId="0" applyFont="1" applyFill="1" applyProtection="1"/>
    <xf numFmtId="0" fontId="17" fillId="2" borderId="0" xfId="0" applyFont="1" applyFill="1" applyAlignment="1" applyProtection="1"/>
    <xf numFmtId="0" fontId="12" fillId="2" borderId="0" xfId="0" applyFont="1" applyFill="1" applyProtection="1"/>
    <xf numFmtId="0" fontId="4" fillId="0" borderId="3" xfId="0" quotePrefix="1" applyFont="1" applyBorder="1" applyAlignment="1">
      <alignment horizontal="left" vertical="center"/>
    </xf>
    <xf numFmtId="164" fontId="12" fillId="0" borderId="8" xfId="0" applyNumberFormat="1" applyFont="1" applyFill="1" applyBorder="1" applyAlignment="1" applyProtection="1">
      <alignment horizontal="right"/>
    </xf>
    <xf numFmtId="2" fontId="13" fillId="6" borderId="8" xfId="0" applyNumberFormat="1" applyFont="1" applyFill="1" applyBorder="1" applyAlignment="1" applyProtection="1">
      <alignment horizontal="right"/>
      <protection locked="0"/>
    </xf>
    <xf numFmtId="166" fontId="13" fillId="0" borderId="8" xfId="0" applyNumberFormat="1" applyFont="1" applyFill="1" applyBorder="1" applyAlignment="1" applyProtection="1">
      <alignment horizontal="right"/>
    </xf>
    <xf numFmtId="0" fontId="13" fillId="0" borderId="12" xfId="0" applyFont="1" applyFill="1" applyBorder="1" applyAlignment="1" applyProtection="1">
      <alignment wrapText="1"/>
      <protection locked="0"/>
    </xf>
    <xf numFmtId="0" fontId="13" fillId="0" borderId="13" xfId="0" applyFont="1" applyFill="1" applyBorder="1" applyAlignment="1" applyProtection="1">
      <alignment wrapText="1"/>
      <protection locked="0"/>
    </xf>
    <xf numFmtId="0" fontId="13" fillId="0" borderId="14" xfId="0" applyFont="1" applyFill="1" applyBorder="1" applyAlignment="1" applyProtection="1">
      <alignment wrapText="1"/>
      <protection locked="0"/>
    </xf>
    <xf numFmtId="0" fontId="13" fillId="0" borderId="0" xfId="0" applyFont="1" applyFill="1" applyBorder="1" applyAlignment="1" applyProtection="1">
      <alignment wrapText="1"/>
      <protection locked="0"/>
    </xf>
    <xf numFmtId="0" fontId="13" fillId="0" borderId="9" xfId="0" applyFont="1" applyFill="1" applyBorder="1" applyAlignment="1" applyProtection="1">
      <alignment wrapText="1"/>
      <protection locked="0"/>
    </xf>
    <xf numFmtId="0" fontId="13" fillId="0" borderId="14" xfId="0" quotePrefix="1" applyFon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wrapText="1"/>
    </xf>
    <xf numFmtId="0" fontId="13" fillId="0" borderId="9" xfId="0" applyFont="1" applyFill="1" applyBorder="1" applyAlignment="1" applyProtection="1">
      <alignment wrapText="1"/>
    </xf>
    <xf numFmtId="0" fontId="13" fillId="0" borderId="2" xfId="0" quotePrefix="1" applyFont="1" applyFill="1" applyBorder="1" applyAlignment="1" applyProtection="1">
      <alignment wrapText="1"/>
    </xf>
    <xf numFmtId="0" fontId="13" fillId="0" borderId="15" xfId="0" applyFont="1" applyFill="1" applyBorder="1" applyAlignment="1" applyProtection="1">
      <alignment wrapText="1"/>
    </xf>
    <xf numFmtId="0" fontId="13" fillId="0" borderId="6" xfId="0" applyFont="1" applyFill="1" applyBorder="1" applyAlignment="1" applyProtection="1">
      <alignment wrapText="1"/>
    </xf>
    <xf numFmtId="0" fontId="13" fillId="5" borderId="14" xfId="0" applyFont="1" applyFill="1" applyBorder="1" applyProtection="1">
      <protection locked="0"/>
    </xf>
    <xf numFmtId="0" fontId="13" fillId="5" borderId="0" xfId="0" applyFont="1" applyFill="1" applyBorder="1" applyProtection="1">
      <protection locked="0"/>
    </xf>
    <xf numFmtId="0" fontId="13" fillId="5" borderId="9" xfId="0" applyFont="1" applyFill="1" applyBorder="1" applyProtection="1">
      <protection locked="0"/>
    </xf>
    <xf numFmtId="0" fontId="13" fillId="5" borderId="2" xfId="0" applyFont="1" applyFill="1" applyBorder="1" applyProtection="1">
      <protection locked="0"/>
    </xf>
    <xf numFmtId="0" fontId="13" fillId="5" borderId="15" xfId="0" applyFont="1" applyFill="1" applyBorder="1" applyProtection="1">
      <protection locked="0"/>
    </xf>
    <xf numFmtId="0" fontId="12" fillId="5" borderId="16" xfId="0" applyFont="1" applyFill="1" applyBorder="1" applyProtection="1"/>
    <xf numFmtId="0" fontId="13" fillId="0" borderId="0" xfId="0" applyFont="1" applyFill="1" applyBorder="1" applyProtection="1"/>
    <xf numFmtId="0" fontId="12" fillId="5" borderId="22" xfId="0" applyFont="1" applyFill="1" applyBorder="1" applyProtection="1"/>
    <xf numFmtId="0" fontId="13" fillId="5" borderId="0" xfId="0" applyFont="1" applyFill="1" applyBorder="1" applyProtection="1"/>
    <xf numFmtId="0" fontId="23" fillId="5" borderId="0" xfId="0" applyFont="1" applyFill="1" applyBorder="1" applyProtection="1"/>
    <xf numFmtId="0" fontId="13" fillId="5" borderId="22" xfId="0" applyFont="1" applyFill="1" applyBorder="1" applyProtection="1"/>
    <xf numFmtId="0" fontId="13" fillId="5" borderId="0" xfId="0" applyFont="1" applyFill="1" applyBorder="1" applyAlignment="1" applyProtection="1">
      <alignment wrapText="1"/>
    </xf>
    <xf numFmtId="0" fontId="13" fillId="5" borderId="22" xfId="0" applyFont="1" applyFill="1" applyBorder="1" applyAlignment="1" applyProtection="1">
      <alignment wrapText="1"/>
    </xf>
    <xf numFmtId="0" fontId="13" fillId="5" borderId="16" xfId="0" applyFont="1" applyFill="1" applyBorder="1" applyProtection="1"/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64" fontId="16" fillId="5" borderId="10" xfId="0" applyNumberFormat="1" applyFont="1" applyFill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wrapText="1"/>
      <protection locked="0"/>
    </xf>
    <xf numFmtId="165" fontId="13" fillId="5" borderId="16" xfId="0" applyNumberFormat="1" applyFont="1" applyFill="1" applyBorder="1" applyProtection="1">
      <protection locked="0"/>
    </xf>
    <xf numFmtId="0" fontId="13" fillId="5" borderId="16" xfId="0" applyFont="1" applyFill="1" applyBorder="1" applyProtection="1">
      <protection locked="0"/>
    </xf>
    <xf numFmtId="0" fontId="3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1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9" xfId="0" applyBorder="1"/>
    <xf numFmtId="1" fontId="7" fillId="0" borderId="5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wrapText="1" indent="1"/>
    </xf>
    <xf numFmtId="0" fontId="12" fillId="0" borderId="14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3" fontId="12" fillId="5" borderId="8" xfId="0" applyNumberFormat="1" applyFont="1" applyFill="1" applyBorder="1" applyAlignment="1" applyProtection="1">
      <alignment horizontal="right"/>
      <protection locked="0"/>
    </xf>
    <xf numFmtId="167" fontId="13" fillId="2" borderId="8" xfId="0" applyNumberFormat="1" applyFont="1" applyFill="1" applyBorder="1" applyAlignment="1" applyProtection="1">
      <alignment horizontal="right" vertical="center"/>
      <protection locked="0"/>
    </xf>
    <xf numFmtId="167" fontId="13" fillId="2" borderId="8" xfId="0" applyNumberFormat="1" applyFont="1" applyFill="1" applyBorder="1" applyAlignment="1" applyProtection="1">
      <alignment horizontal="right"/>
      <protection locked="0"/>
    </xf>
    <xf numFmtId="167" fontId="12" fillId="0" borderId="9" xfId="0" applyNumberFormat="1" applyFont="1" applyBorder="1" applyAlignment="1" applyProtection="1">
      <alignment horizontal="right"/>
    </xf>
    <xf numFmtId="164" fontId="16" fillId="5" borderId="0" xfId="0" applyNumberFormat="1" applyFont="1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22" fillId="3" borderId="20" xfId="0" applyFont="1" applyFill="1" applyBorder="1" applyAlignment="1" applyProtection="1">
      <alignment horizontal="center" vertical="center"/>
    </xf>
    <xf numFmtId="0" fontId="22" fillId="3" borderId="2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 applyProtection="1">
      <alignment horizontal="left" wrapText="1"/>
      <protection locked="0"/>
    </xf>
    <xf numFmtId="0" fontId="13" fillId="5" borderId="12" xfId="0" applyFont="1" applyFill="1" applyBorder="1" applyAlignment="1" applyProtection="1">
      <alignment horizontal="left" wrapText="1"/>
      <protection locked="0"/>
    </xf>
    <xf numFmtId="0" fontId="13" fillId="5" borderId="13" xfId="0" applyFont="1" applyFill="1" applyBorder="1" applyAlignment="1" applyProtection="1">
      <alignment horizontal="left" wrapText="1"/>
      <protection locked="0"/>
    </xf>
    <xf numFmtId="0" fontId="13" fillId="5" borderId="14" xfId="0" applyFont="1" applyFill="1" applyBorder="1" applyAlignment="1" applyProtection="1">
      <alignment horizontal="left" wrapText="1"/>
      <protection locked="0"/>
    </xf>
    <xf numFmtId="0" fontId="13" fillId="5" borderId="0" xfId="0" applyFont="1" applyFill="1" applyBorder="1" applyAlignment="1" applyProtection="1">
      <alignment horizontal="left" wrapText="1"/>
      <protection locked="0"/>
    </xf>
    <xf numFmtId="0" fontId="13" fillId="5" borderId="9" xfId="0" applyFont="1" applyFill="1" applyBorder="1" applyAlignment="1" applyProtection="1">
      <alignment horizontal="left" wrapText="1"/>
      <protection locked="0"/>
    </xf>
    <xf numFmtId="0" fontId="13" fillId="5" borderId="17" xfId="0" applyFont="1" applyFill="1" applyBorder="1" applyAlignment="1" applyProtection="1">
      <alignment horizontal="center"/>
      <protection locked="0"/>
    </xf>
    <xf numFmtId="0" fontId="13" fillId="5" borderId="18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á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CC00"/>
      <color rgb="FF008000"/>
      <color rgb="FFCC6600"/>
      <color rgb="FFFF9900"/>
      <color rgb="FFFEDEA4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875903</xdr:colOff>
      <xdr:row>0</xdr:row>
      <xdr:rowOff>120093</xdr:rowOff>
    </xdr:from>
    <xdr:to>
      <xdr:col>0</xdr:col>
      <xdr:colOff>2067699</xdr:colOff>
      <xdr:row>0</xdr:row>
      <xdr:rowOff>595949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D167FCC-B1E2-4B6C-A645-42E07735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903" y="120093"/>
          <a:ext cx="1191796" cy="475856"/>
        </a:xfrm>
        <a:prstGeom prst="rect">
          <a:avLst/>
        </a:prstGeom>
      </xdr:spPr>
    </xdr:pic>
    <xdr:clientData/>
  </xdr:twoCellAnchor>
  <xdr:twoCellAnchor editAs="oneCell">
    <xdr:from>
      <xdr:col>2</xdr:col>
      <xdr:colOff>870792</xdr:colOff>
      <xdr:row>21</xdr:row>
      <xdr:rowOff>166601</xdr:rowOff>
    </xdr:from>
    <xdr:to>
      <xdr:col>2</xdr:col>
      <xdr:colOff>3826717</xdr:colOff>
      <xdr:row>25</xdr:row>
      <xdr:rowOff>17703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F2E735B2-6BE5-8E40-8E93-8CC1BBBA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910" y="5984020"/>
          <a:ext cx="2984500" cy="73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498440</xdr:colOff>
      <xdr:row>30</xdr:row>
      <xdr:rowOff>191640</xdr:rowOff>
    </xdr:from>
    <xdr:to>
      <xdr:col>2</xdr:col>
      <xdr:colOff>3796344</xdr:colOff>
      <xdr:row>33</xdr:row>
      <xdr:rowOff>163540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9C4945C0-7016-BF4E-8444-933B3C93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58" y="8071102"/>
          <a:ext cx="3297904" cy="627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theme="6" tint="0.79998168889431442"/>
    <pageSetUpPr fitToPage="1"/>
  </sheetPr>
  <dimension ref="A1:AJ37"/>
  <sheetViews>
    <sheetView tabSelected="1" zoomScale="93" zoomScaleNormal="90" workbookViewId="0">
      <selection activeCell="B18" sqref="B18"/>
    </sheetView>
  </sheetViews>
  <sheetFormatPr defaultColWidth="9.140625" defaultRowHeight="16.5" x14ac:dyDescent="0.3"/>
  <cols>
    <col min="1" max="1" width="42.7109375" style="46" customWidth="1"/>
    <col min="2" max="2" width="16" style="47" customWidth="1"/>
    <col min="3" max="3" width="57.42578125" style="47" customWidth="1"/>
    <col min="4" max="4" width="39.85546875" style="47" customWidth="1"/>
    <col min="5" max="5" width="31.140625" style="47" customWidth="1"/>
    <col min="6" max="6" width="26.140625" style="47" customWidth="1"/>
    <col min="7" max="7" width="33" style="47" customWidth="1"/>
    <col min="8" max="8" width="24.42578125" style="47" customWidth="1"/>
    <col min="9" max="9" width="22.140625" style="47" customWidth="1"/>
    <col min="10" max="10" width="13.28515625" style="47" bestFit="1" customWidth="1"/>
    <col min="11" max="12" width="9.85546875" style="47" bestFit="1" customWidth="1"/>
    <col min="13" max="13" width="10.7109375" style="47" bestFit="1" customWidth="1"/>
    <col min="14" max="14" width="10.42578125" style="47" bestFit="1" customWidth="1"/>
    <col min="15" max="15" width="11.28515625" style="47" bestFit="1" customWidth="1"/>
    <col min="16" max="16" width="10.85546875" style="47" bestFit="1" customWidth="1"/>
    <col min="17" max="18" width="9.140625" style="47"/>
    <col min="19" max="19" width="0" style="80" hidden="1" customWidth="1"/>
    <col min="20" max="20" width="14.42578125" style="47" hidden="1" customWidth="1"/>
    <col min="21" max="21" width="17.140625" style="47" hidden="1" customWidth="1"/>
    <col min="22" max="22" width="13.42578125" style="47" hidden="1" customWidth="1"/>
    <col min="23" max="23" width="15" style="47" hidden="1" customWidth="1"/>
    <col min="24" max="24" width="17.42578125" style="47" hidden="1" customWidth="1"/>
    <col min="25" max="25" width="27.42578125" style="47" hidden="1" customWidth="1"/>
    <col min="26" max="36" width="0" style="47" hidden="1" customWidth="1"/>
    <col min="37" max="16384" width="9.140625" style="47"/>
  </cols>
  <sheetData>
    <row r="1" spans="1:36" s="48" customFormat="1" ht="56.1" customHeight="1" thickTop="1" x14ac:dyDescent="0.3">
      <c r="A1" s="49"/>
      <c r="S1" s="118" t="s">
        <v>26</v>
      </c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20"/>
    </row>
    <row r="2" spans="1:36" s="48" customFormat="1" ht="22.5" x14ac:dyDescent="0.4">
      <c r="A2" s="37" t="s">
        <v>37</v>
      </c>
      <c r="E2" s="5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S2" s="88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5"/>
    </row>
    <row r="3" spans="1:36" s="48" customFormat="1" ht="16.5" customHeight="1" x14ac:dyDescent="0.3">
      <c r="A3" s="39" t="s">
        <v>38</v>
      </c>
      <c r="B3" s="111" t="s">
        <v>97</v>
      </c>
      <c r="C3" s="111"/>
      <c r="D3" s="58" t="s">
        <v>16</v>
      </c>
      <c r="E3" s="58"/>
      <c r="F3" s="59"/>
      <c r="G3" s="38" t="s">
        <v>17</v>
      </c>
      <c r="H3" s="57"/>
      <c r="I3" s="57"/>
      <c r="J3" s="41"/>
      <c r="K3" s="41"/>
      <c r="P3" s="41"/>
      <c r="S3" s="88"/>
      <c r="T3" s="83" t="s">
        <v>27</v>
      </c>
      <c r="U3" s="83" t="s">
        <v>28</v>
      </c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5"/>
    </row>
    <row r="4" spans="1:36" s="48" customFormat="1" x14ac:dyDescent="0.3">
      <c r="A4" s="39" t="s">
        <v>0</v>
      </c>
      <c r="B4" s="111" t="s">
        <v>98</v>
      </c>
      <c r="C4" s="111"/>
      <c r="D4" s="111"/>
      <c r="F4" s="54"/>
      <c r="G4" s="54"/>
      <c r="H4" s="54"/>
      <c r="S4" s="88"/>
      <c r="T4" s="83" t="s">
        <v>29</v>
      </c>
      <c r="U4" s="83" t="s">
        <v>30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5"/>
    </row>
    <row r="5" spans="1:36" s="48" customFormat="1" x14ac:dyDescent="0.3">
      <c r="A5" s="39" t="s">
        <v>36</v>
      </c>
      <c r="B5" s="111" t="s">
        <v>99</v>
      </c>
      <c r="C5" s="111"/>
      <c r="D5" s="111"/>
      <c r="F5" s="54"/>
      <c r="G5" s="54"/>
      <c r="H5" s="54"/>
      <c r="S5" s="88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5"/>
    </row>
    <row r="6" spans="1:36" s="48" customFormat="1" ht="16.5" customHeight="1" thickBot="1" x14ac:dyDescent="0.35">
      <c r="A6" s="39"/>
      <c r="B6" s="42" t="s">
        <v>3</v>
      </c>
      <c r="C6" s="43"/>
      <c r="D6" s="40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S6" s="88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5"/>
    </row>
    <row r="7" spans="1:36" s="48" customFormat="1" ht="17.25" thickBot="1" x14ac:dyDescent="0.35">
      <c r="A7" s="32" t="s">
        <v>63</v>
      </c>
      <c r="B7" s="44"/>
      <c r="C7" s="13" t="s">
        <v>89</v>
      </c>
      <c r="D7" s="13" t="s">
        <v>90</v>
      </c>
      <c r="E7" s="13" t="s">
        <v>91</v>
      </c>
      <c r="F7" s="13" t="s">
        <v>92</v>
      </c>
      <c r="G7" s="13" t="s">
        <v>93</v>
      </c>
      <c r="H7" s="13" t="s">
        <v>94</v>
      </c>
      <c r="I7" s="13" t="s">
        <v>95</v>
      </c>
      <c r="J7" s="13" t="s">
        <v>56</v>
      </c>
      <c r="K7" s="13" t="s">
        <v>57</v>
      </c>
      <c r="L7" s="13" t="s">
        <v>58</v>
      </c>
      <c r="M7" s="13" t="s">
        <v>59</v>
      </c>
      <c r="N7" s="13" t="s">
        <v>60</v>
      </c>
      <c r="O7" s="13" t="s">
        <v>87</v>
      </c>
      <c r="P7" s="13" t="s">
        <v>88</v>
      </c>
      <c r="S7" s="88"/>
      <c r="T7" s="89" t="str">
        <f>C7</f>
        <v>A</v>
      </c>
      <c r="U7" s="35" t="str">
        <f t="shared" ref="U7:AF7" si="0">D7</f>
        <v>B</v>
      </c>
      <c r="V7" s="35" t="str">
        <f t="shared" si="0"/>
        <v>C</v>
      </c>
      <c r="W7" s="35" t="str">
        <f t="shared" si="0"/>
        <v>D</v>
      </c>
      <c r="X7" s="35" t="str">
        <f t="shared" si="0"/>
        <v>E</v>
      </c>
      <c r="Y7" s="35" t="str">
        <f t="shared" si="0"/>
        <v>F</v>
      </c>
      <c r="Z7" s="35" t="str">
        <f t="shared" si="0"/>
        <v>G</v>
      </c>
      <c r="AA7" s="35" t="str">
        <f t="shared" si="0"/>
        <v>H</v>
      </c>
      <c r="AB7" s="35" t="str">
        <f t="shared" si="0"/>
        <v>I</v>
      </c>
      <c r="AC7" s="35" t="str">
        <f t="shared" si="0"/>
        <v>J</v>
      </c>
      <c r="AD7" s="35" t="str">
        <f t="shared" si="0"/>
        <v>K</v>
      </c>
      <c r="AE7" s="35" t="str">
        <f t="shared" si="0"/>
        <v>L</v>
      </c>
      <c r="AF7" s="35" t="str">
        <f t="shared" si="0"/>
        <v>M</v>
      </c>
      <c r="AG7" s="35" t="str">
        <f>P7</f>
        <v>N</v>
      </c>
      <c r="AH7" s="83"/>
      <c r="AI7" s="83"/>
      <c r="AJ7" s="85"/>
    </row>
    <row r="8" spans="1:36" s="49" customFormat="1" ht="49.5" x14ac:dyDescent="0.3">
      <c r="A8" s="33" t="s">
        <v>64</v>
      </c>
      <c r="B8" s="45"/>
      <c r="C8" s="35" t="s">
        <v>65</v>
      </c>
      <c r="D8" s="35" t="s">
        <v>79</v>
      </c>
      <c r="E8" s="35" t="s">
        <v>25</v>
      </c>
      <c r="F8" s="35" t="s">
        <v>25</v>
      </c>
      <c r="G8" s="35" t="s">
        <v>25</v>
      </c>
      <c r="H8" s="35" t="s">
        <v>25</v>
      </c>
      <c r="I8" s="35" t="s">
        <v>25</v>
      </c>
      <c r="J8" s="35" t="s">
        <v>25</v>
      </c>
      <c r="K8" s="35" t="s">
        <v>25</v>
      </c>
      <c r="L8" s="35" t="s">
        <v>25</v>
      </c>
      <c r="M8" s="35" t="s">
        <v>25</v>
      </c>
      <c r="N8" s="35" t="s">
        <v>25</v>
      </c>
      <c r="O8" s="35" t="s">
        <v>25</v>
      </c>
      <c r="P8" s="35" t="s">
        <v>25</v>
      </c>
      <c r="S8" s="91"/>
      <c r="T8" s="66" t="s">
        <v>31</v>
      </c>
      <c r="U8" s="64" t="s">
        <v>31</v>
      </c>
      <c r="V8" s="64" t="s">
        <v>31</v>
      </c>
      <c r="W8" s="64" t="s">
        <v>31</v>
      </c>
      <c r="X8" s="64" t="s">
        <v>31</v>
      </c>
      <c r="Y8" s="64" t="s">
        <v>31</v>
      </c>
      <c r="Z8" s="64" t="s">
        <v>31</v>
      </c>
      <c r="AA8" s="64" t="s">
        <v>31</v>
      </c>
      <c r="AB8" s="64" t="s">
        <v>31</v>
      </c>
      <c r="AC8" s="64" t="s">
        <v>31</v>
      </c>
      <c r="AD8" s="64" t="s">
        <v>31</v>
      </c>
      <c r="AE8" s="64" t="s">
        <v>31</v>
      </c>
      <c r="AF8" s="64" t="s">
        <v>31</v>
      </c>
      <c r="AG8" s="65" t="s">
        <v>31</v>
      </c>
      <c r="AH8" s="86"/>
      <c r="AI8" s="86"/>
      <c r="AJ8" s="87"/>
    </row>
    <row r="9" spans="1:36" s="48" customFormat="1" ht="17.25" thickBot="1" x14ac:dyDescent="0.35">
      <c r="A9" s="33" t="s">
        <v>1</v>
      </c>
      <c r="B9" s="19"/>
      <c r="C9" s="36" t="s">
        <v>10</v>
      </c>
      <c r="D9" s="36" t="s">
        <v>10</v>
      </c>
      <c r="E9" s="36" t="str">
        <f>+VLOOKUP(E8,'1.táblázat'!$A$2:$C$22,3,0)</f>
        <v>-</v>
      </c>
      <c r="F9" s="36" t="str">
        <f>+VLOOKUP(F8,'1.táblázat'!$A$2:$C$22,3,0)</f>
        <v>-</v>
      </c>
      <c r="G9" s="36" t="str">
        <f>+VLOOKUP(G8,'1.táblázat'!$A$2:$C$22,3,0)</f>
        <v>-</v>
      </c>
      <c r="H9" s="36" t="str">
        <f>+VLOOKUP(H8,'1.táblázat'!$A$2:$C$22,3,0)</f>
        <v>-</v>
      </c>
      <c r="I9" s="36" t="str">
        <f>+VLOOKUP(I8,'1.táblázat'!$A$2:$C$22,3,0)</f>
        <v>-</v>
      </c>
      <c r="J9" s="36" t="str">
        <f>+VLOOKUP(J8,'1.táblázat'!$A$2:$C$22,3,0)</f>
        <v>-</v>
      </c>
      <c r="K9" s="36" t="str">
        <f>+VLOOKUP(K8,'1.táblázat'!$A$2:$C$22,3,0)</f>
        <v>-</v>
      </c>
      <c r="L9" s="36" t="str">
        <f>+VLOOKUP(L8,'1.táblázat'!$A$2:$C$22,3,0)</f>
        <v>-</v>
      </c>
      <c r="M9" s="36" t="str">
        <f>+VLOOKUP(M8,'1.táblázat'!$A$2:$C$22,3,0)</f>
        <v>-</v>
      </c>
      <c r="N9" s="36" t="str">
        <f>+VLOOKUP(N8,'1.táblázat'!$A$2:$C$22,3,0)</f>
        <v>-</v>
      </c>
      <c r="O9" s="36" t="str">
        <f>+VLOOKUP(O8,'1.táblázat'!$A$2:$C$22,3,0)</f>
        <v>-</v>
      </c>
      <c r="P9" s="36" t="str">
        <f>+VLOOKUP(P8,'1.táblázat'!$A$2:$C$22,3,0)</f>
        <v>-</v>
      </c>
      <c r="Q9" s="50"/>
      <c r="R9" s="50"/>
      <c r="S9" s="92"/>
      <c r="T9" s="66" t="s">
        <v>31</v>
      </c>
      <c r="U9" s="67" t="s">
        <v>31</v>
      </c>
      <c r="V9" s="67" t="s">
        <v>31</v>
      </c>
      <c r="W9" s="67" t="s">
        <v>31</v>
      </c>
      <c r="X9" s="67" t="s">
        <v>31</v>
      </c>
      <c r="Y9" s="67" t="s">
        <v>31</v>
      </c>
      <c r="Z9" s="67" t="s">
        <v>31</v>
      </c>
      <c r="AA9" s="67" t="s">
        <v>31</v>
      </c>
      <c r="AB9" s="67" t="s">
        <v>31</v>
      </c>
      <c r="AC9" s="67" t="s">
        <v>31</v>
      </c>
      <c r="AD9" s="67" t="s">
        <v>31</v>
      </c>
      <c r="AE9" s="67" t="s">
        <v>31</v>
      </c>
      <c r="AF9" s="67" t="s">
        <v>31</v>
      </c>
      <c r="AG9" s="68" t="s">
        <v>31</v>
      </c>
      <c r="AH9" s="83"/>
      <c r="AI9" s="83"/>
      <c r="AJ9" s="85"/>
    </row>
    <row r="10" spans="1:36" s="48" customFormat="1" ht="18.75" x14ac:dyDescent="0.3">
      <c r="A10" s="33" t="s">
        <v>61</v>
      </c>
      <c r="B10" s="109">
        <f>SUM(C10:D10)</f>
        <v>232809</v>
      </c>
      <c r="C10" s="107">
        <v>191385.14185592337</v>
      </c>
      <c r="D10" s="108">
        <v>41423.858144076621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50"/>
      <c r="R10" s="50"/>
      <c r="S10" s="92"/>
      <c r="T10" s="66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8"/>
      <c r="AH10" s="83"/>
      <c r="AI10" s="83"/>
      <c r="AJ10" s="85"/>
    </row>
    <row r="11" spans="1:36" s="48" customFormat="1" ht="18" x14ac:dyDescent="0.3">
      <c r="A11" s="33" t="s">
        <v>54</v>
      </c>
      <c r="B11" s="20">
        <f>SUM(C11:P11)</f>
        <v>64669.166666666664</v>
      </c>
      <c r="C11" s="106">
        <v>53162.539404423158</v>
      </c>
      <c r="D11" s="106">
        <v>11506.627262243506</v>
      </c>
      <c r="E11" s="106">
        <f t="shared" ref="E11:P11" si="1">+CONVERT(E10,"GJ","MWh")</f>
        <v>0</v>
      </c>
      <c r="F11" s="106">
        <f t="shared" si="1"/>
        <v>0</v>
      </c>
      <c r="G11" s="106">
        <f t="shared" si="1"/>
        <v>0</v>
      </c>
      <c r="H11" s="106">
        <f t="shared" si="1"/>
        <v>0</v>
      </c>
      <c r="I11" s="106">
        <f t="shared" si="1"/>
        <v>0</v>
      </c>
      <c r="J11" s="106">
        <f t="shared" si="1"/>
        <v>0</v>
      </c>
      <c r="K11" s="106">
        <f t="shared" si="1"/>
        <v>0</v>
      </c>
      <c r="L11" s="106">
        <f t="shared" si="1"/>
        <v>0</v>
      </c>
      <c r="M11" s="106">
        <f t="shared" si="1"/>
        <v>0</v>
      </c>
      <c r="N11" s="106">
        <f t="shared" si="1"/>
        <v>0</v>
      </c>
      <c r="O11" s="106">
        <f t="shared" si="1"/>
        <v>0</v>
      </c>
      <c r="P11" s="106">
        <f t="shared" si="1"/>
        <v>0</v>
      </c>
      <c r="S11" s="93"/>
      <c r="T11" s="66" t="s">
        <v>31</v>
      </c>
      <c r="U11" s="67" t="s">
        <v>31</v>
      </c>
      <c r="V11" s="67" t="s">
        <v>31</v>
      </c>
      <c r="W11" s="67" t="s">
        <v>31</v>
      </c>
      <c r="X11" s="67" t="s">
        <v>31</v>
      </c>
      <c r="Y11" s="67" t="s">
        <v>31</v>
      </c>
      <c r="Z11" s="67" t="s">
        <v>31</v>
      </c>
      <c r="AA11" s="67" t="s">
        <v>31</v>
      </c>
      <c r="AB11" s="67" t="s">
        <v>31</v>
      </c>
      <c r="AC11" s="67" t="s">
        <v>31</v>
      </c>
      <c r="AD11" s="67" t="s">
        <v>31</v>
      </c>
      <c r="AE11" s="67" t="s">
        <v>31</v>
      </c>
      <c r="AF11" s="67" t="s">
        <v>31</v>
      </c>
      <c r="AG11" s="68" t="s">
        <v>31</v>
      </c>
      <c r="AH11" s="83"/>
      <c r="AI11" s="83"/>
      <c r="AJ11" s="85"/>
    </row>
    <row r="12" spans="1:36" s="48" customFormat="1" ht="18" x14ac:dyDescent="0.3">
      <c r="A12" s="102" t="s">
        <v>24</v>
      </c>
      <c r="B12" s="45"/>
      <c r="C12" s="61">
        <f>ROUND(C11/$B$11,4)</f>
        <v>0.82210000000000005</v>
      </c>
      <c r="D12" s="61">
        <f t="shared" ref="D12:P12" si="2">ROUND(D11/$B$11,4)</f>
        <v>0.1779</v>
      </c>
      <c r="E12" s="61">
        <f t="shared" si="2"/>
        <v>0</v>
      </c>
      <c r="F12" s="61">
        <f t="shared" si="2"/>
        <v>0</v>
      </c>
      <c r="G12" s="61">
        <f t="shared" si="2"/>
        <v>0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61">
        <f t="shared" si="2"/>
        <v>0</v>
      </c>
      <c r="L12" s="61">
        <f t="shared" si="2"/>
        <v>0</v>
      </c>
      <c r="M12" s="61">
        <f t="shared" si="2"/>
        <v>0</v>
      </c>
      <c r="N12" s="61">
        <f t="shared" si="2"/>
        <v>0</v>
      </c>
      <c r="O12" s="61">
        <f t="shared" si="2"/>
        <v>0</v>
      </c>
      <c r="P12" s="61">
        <f t="shared" si="2"/>
        <v>0</v>
      </c>
      <c r="S12" s="93"/>
      <c r="T12" s="69" t="s">
        <v>25</v>
      </c>
      <c r="U12" s="70" t="s">
        <v>25</v>
      </c>
      <c r="V12" s="70" t="s">
        <v>25</v>
      </c>
      <c r="W12" s="70" t="s">
        <v>25</v>
      </c>
      <c r="X12" s="70" t="s">
        <v>25</v>
      </c>
      <c r="Y12" s="70" t="s">
        <v>25</v>
      </c>
      <c r="Z12" s="70" t="s">
        <v>25</v>
      </c>
      <c r="AA12" s="70" t="s">
        <v>25</v>
      </c>
      <c r="AB12" s="70" t="s">
        <v>25</v>
      </c>
      <c r="AC12" s="70" t="s">
        <v>25</v>
      </c>
      <c r="AD12" s="70" t="s">
        <v>25</v>
      </c>
      <c r="AE12" s="70" t="s">
        <v>25</v>
      </c>
      <c r="AF12" s="70" t="s">
        <v>25</v>
      </c>
      <c r="AG12" s="71" t="s">
        <v>25</v>
      </c>
      <c r="AH12" s="83"/>
      <c r="AI12" s="83"/>
      <c r="AJ12" s="85"/>
    </row>
    <row r="13" spans="1:36" s="48" customFormat="1" ht="18" x14ac:dyDescent="0.3">
      <c r="A13" s="102" t="s">
        <v>18</v>
      </c>
      <c r="B13" s="19"/>
      <c r="C13" s="62">
        <f>VLOOKUP(C$8,'1.táblázat'!$A$1:$B$22,2,FALSE)</f>
        <v>1.1200000000000001</v>
      </c>
      <c r="D13" s="62">
        <f>VLOOKUP(D$8,'1.táblázat'!$A$1:$B$22,2,FALSE)</f>
        <v>0.55000000000000004</v>
      </c>
      <c r="E13" s="62">
        <f>_xlfn.IFNA(VLOOKUP(E$8,'1.táblázat'!$A$1:$B$22,2,FALSE),0)</f>
        <v>0</v>
      </c>
      <c r="F13" s="62">
        <f>_xlfn.IFNA(VLOOKUP(F$8,'1.táblázat'!$A$1:$B$22,2,FALSE),0)</f>
        <v>0</v>
      </c>
      <c r="G13" s="62">
        <f>_xlfn.IFNA(VLOOKUP(G$8,'1.táblázat'!$A$1:$B$22,2,FALSE),0)</f>
        <v>0</v>
      </c>
      <c r="H13" s="62">
        <f>_xlfn.IFNA(VLOOKUP(H$8,'1.táblázat'!$A$1:$B$22,2,FALSE),0)</f>
        <v>0</v>
      </c>
      <c r="I13" s="62">
        <f>_xlfn.IFNA(VLOOKUP(I$8,'1.táblázat'!$A$1:$B$22,2,FALSE),0)</f>
        <v>0</v>
      </c>
      <c r="J13" s="62">
        <f>_xlfn.IFNA(VLOOKUP(J$8,'1.táblázat'!$A$1:$B$22,2,FALSE),0)</f>
        <v>0</v>
      </c>
      <c r="K13" s="62">
        <f>_xlfn.IFNA(VLOOKUP(K$8,'1.táblázat'!$A$1:$B$22,2,FALSE),0)</f>
        <v>0</v>
      </c>
      <c r="L13" s="62">
        <f>_xlfn.IFNA(VLOOKUP(L$8,'1.táblázat'!$A$1:$B$22,2,FALSE),0)</f>
        <v>0</v>
      </c>
      <c r="M13" s="62">
        <f>_xlfn.IFNA(VLOOKUP(M$8,'1.táblázat'!$A$1:$B$22,2,FALSE),0)</f>
        <v>0</v>
      </c>
      <c r="N13" s="62">
        <f>_xlfn.IFNA(VLOOKUP(N$8,'1.táblázat'!$A$1:$B$22,2,FALSE),0)</f>
        <v>0</v>
      </c>
      <c r="O13" s="62">
        <f>_xlfn.IFNA(VLOOKUP(O$8,'1.táblázat'!$A$1:$B$22,2,FALSE),0)</f>
        <v>0</v>
      </c>
      <c r="P13" s="62">
        <f>_xlfn.IFNA(VLOOKUP(P$8,'1.táblázat'!$A$1:$B$22,2,FALSE),0)</f>
        <v>0</v>
      </c>
      <c r="Q13" s="50"/>
      <c r="R13" s="50"/>
      <c r="S13" s="93"/>
      <c r="T13" s="66" t="s">
        <v>31</v>
      </c>
      <c r="U13" s="67" t="s">
        <v>31</v>
      </c>
      <c r="V13" s="67" t="s">
        <v>31</v>
      </c>
      <c r="W13" s="67" t="s">
        <v>31</v>
      </c>
      <c r="X13" s="67" t="s">
        <v>31</v>
      </c>
      <c r="Y13" s="67" t="s">
        <v>31</v>
      </c>
      <c r="Z13" s="67" t="s">
        <v>31</v>
      </c>
      <c r="AA13" s="67" t="s">
        <v>31</v>
      </c>
      <c r="AB13" s="67" t="s">
        <v>31</v>
      </c>
      <c r="AC13" s="67" t="s">
        <v>31</v>
      </c>
      <c r="AD13" s="67" t="s">
        <v>31</v>
      </c>
      <c r="AE13" s="67" t="s">
        <v>31</v>
      </c>
      <c r="AF13" s="67" t="s">
        <v>31</v>
      </c>
      <c r="AG13" s="68" t="s">
        <v>31</v>
      </c>
      <c r="AH13" s="83"/>
      <c r="AI13" s="83"/>
      <c r="AJ13" s="85"/>
    </row>
    <row r="14" spans="1:36" s="48" customFormat="1" x14ac:dyDescent="0.3">
      <c r="A14" s="102" t="s">
        <v>39</v>
      </c>
      <c r="B14" s="14">
        <v>0.114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S14" s="93"/>
      <c r="T14" s="66" t="s">
        <v>31</v>
      </c>
      <c r="U14" s="67" t="s">
        <v>31</v>
      </c>
      <c r="V14" s="67" t="s">
        <v>31</v>
      </c>
      <c r="W14" s="67" t="s">
        <v>31</v>
      </c>
      <c r="X14" s="67" t="s">
        <v>31</v>
      </c>
      <c r="Y14" s="67" t="s">
        <v>31</v>
      </c>
      <c r="Z14" s="67" t="s">
        <v>31</v>
      </c>
      <c r="AA14" s="67" t="s">
        <v>31</v>
      </c>
      <c r="AB14" s="67" t="s">
        <v>31</v>
      </c>
      <c r="AC14" s="67" t="s">
        <v>31</v>
      </c>
      <c r="AD14" s="67" t="s">
        <v>31</v>
      </c>
      <c r="AE14" s="67" t="s">
        <v>31</v>
      </c>
      <c r="AF14" s="67" t="s">
        <v>31</v>
      </c>
      <c r="AG14" s="68" t="s">
        <v>31</v>
      </c>
      <c r="AH14" s="83"/>
      <c r="AI14" s="83"/>
      <c r="AJ14" s="85"/>
    </row>
    <row r="15" spans="1:36" s="48" customFormat="1" ht="18" x14ac:dyDescent="0.3">
      <c r="A15" s="102" t="s">
        <v>23</v>
      </c>
      <c r="B15" s="14">
        <f>IF(B11&lt;27800,0.011,IF(B11&gt;=139000,0.006,0.008))</f>
        <v>8.0000000000000002E-3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S15" s="93"/>
      <c r="T15" s="66" t="s">
        <v>31</v>
      </c>
      <c r="U15" s="67" t="s">
        <v>31</v>
      </c>
      <c r="V15" s="67" t="s">
        <v>31</v>
      </c>
      <c r="W15" s="67" t="s">
        <v>31</v>
      </c>
      <c r="X15" s="67" t="s">
        <v>31</v>
      </c>
      <c r="Y15" s="67" t="s">
        <v>31</v>
      </c>
      <c r="Z15" s="67" t="s">
        <v>31</v>
      </c>
      <c r="AA15" s="67" t="s">
        <v>31</v>
      </c>
      <c r="AB15" s="67" t="s">
        <v>31</v>
      </c>
      <c r="AC15" s="67" t="s">
        <v>31</v>
      </c>
      <c r="AD15" s="67" t="s">
        <v>31</v>
      </c>
      <c r="AE15" s="67" t="s">
        <v>31</v>
      </c>
      <c r="AF15" s="67" t="s">
        <v>31</v>
      </c>
      <c r="AG15" s="68" t="s">
        <v>31</v>
      </c>
      <c r="AH15" s="83"/>
      <c r="AI15" s="83"/>
      <c r="AJ15" s="85"/>
    </row>
    <row r="16" spans="1:36" s="48" customFormat="1" ht="18" x14ac:dyDescent="0.3">
      <c r="A16" s="102" t="s">
        <v>19</v>
      </c>
      <c r="B16" s="14">
        <v>2.5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93"/>
      <c r="T16" s="66" t="s">
        <v>31</v>
      </c>
      <c r="U16" s="67" t="s">
        <v>31</v>
      </c>
      <c r="V16" s="67" t="s">
        <v>31</v>
      </c>
      <c r="W16" s="67" t="s">
        <v>31</v>
      </c>
      <c r="X16" s="67" t="s">
        <v>31</v>
      </c>
      <c r="Y16" s="67" t="s">
        <v>31</v>
      </c>
      <c r="Z16" s="67" t="s">
        <v>31</v>
      </c>
      <c r="AA16" s="67" t="s">
        <v>31</v>
      </c>
      <c r="AB16" s="67" t="s">
        <v>31</v>
      </c>
      <c r="AC16" s="67" t="s">
        <v>31</v>
      </c>
      <c r="AD16" s="67" t="s">
        <v>31</v>
      </c>
      <c r="AE16" s="67" t="s">
        <v>31</v>
      </c>
      <c r="AF16" s="67" t="s">
        <v>31</v>
      </c>
      <c r="AG16" s="68" t="s">
        <v>31</v>
      </c>
      <c r="AH16" s="83"/>
      <c r="AI16" s="83"/>
      <c r="AJ16" s="85"/>
    </row>
    <row r="17" spans="1:36" s="48" customFormat="1" x14ac:dyDescent="0.3">
      <c r="A17" s="103" t="s">
        <v>42</v>
      </c>
      <c r="B17" s="19">
        <v>0</v>
      </c>
      <c r="C17" s="63">
        <f>VLOOKUP(C9,'3.táblázat'!$A$1:$B$19,2,FALSE)</f>
        <v>0</v>
      </c>
      <c r="D17" s="63">
        <f>VLOOKUP(D9,'3.táblázat'!$A$1:$B$19,2,FALSE)</f>
        <v>0</v>
      </c>
      <c r="E17" s="63">
        <f>_xlfn.IFNA(VLOOKUP(E9,'3.táblázat'!$A$1:$B$19,2,FALSE),0)</f>
        <v>0</v>
      </c>
      <c r="F17" s="63">
        <f>_xlfn.IFNA(VLOOKUP(F9,'3.táblázat'!$A$1:$B$19,2,FALSE),0)</f>
        <v>0</v>
      </c>
      <c r="G17" s="63">
        <f>_xlfn.IFNA(VLOOKUP(G9,'3.táblázat'!$A$1:$B$19,2,FALSE),0)</f>
        <v>0</v>
      </c>
      <c r="H17" s="63">
        <f>_xlfn.IFNA(VLOOKUP(H9,'3.táblázat'!$A$1:$B$19,2,FALSE),0)</f>
        <v>0</v>
      </c>
      <c r="I17" s="63">
        <f>_xlfn.IFNA(VLOOKUP(I9,'3.táblázat'!$A$1:$B$19,2,FALSE),0)</f>
        <v>0</v>
      </c>
      <c r="J17" s="63">
        <f>_xlfn.IFNA(VLOOKUP(J9,'3.táblázat'!$A$1:$B$19,2,FALSE),0)</f>
        <v>0</v>
      </c>
      <c r="K17" s="63">
        <f>_xlfn.IFNA(VLOOKUP(K9,'3.táblázat'!$A$1:$B$19,2,FALSE),0)</f>
        <v>0</v>
      </c>
      <c r="L17" s="63">
        <f>_xlfn.IFNA(VLOOKUP(L9,'3.táblázat'!$A$1:$B$19,2,FALSE),0)</f>
        <v>0</v>
      </c>
      <c r="M17" s="63">
        <f>_xlfn.IFNA(VLOOKUP(M9,'3.táblázat'!$A$1:$B$19,2,FALSE),0)</f>
        <v>0</v>
      </c>
      <c r="N17" s="63">
        <f>_xlfn.IFNA(VLOOKUP(N9,'3.táblázat'!$A$1:$B$19,2,FALSE),0)</f>
        <v>0</v>
      </c>
      <c r="O17" s="63">
        <f>_xlfn.IFNA(VLOOKUP(O9,'3.táblázat'!$A$1:$B$19,2,FALSE),0)</f>
        <v>0</v>
      </c>
      <c r="P17" s="63">
        <f>_xlfn.IFNA(VLOOKUP(P9,'3.táblázat'!$A$1:$B$19,2,FALSE),0)</f>
        <v>0</v>
      </c>
      <c r="S17" s="93"/>
      <c r="T17" s="69" t="s">
        <v>25</v>
      </c>
      <c r="U17" s="70" t="s">
        <v>25</v>
      </c>
      <c r="V17" s="70" t="s">
        <v>25</v>
      </c>
      <c r="W17" s="70" t="s">
        <v>25</v>
      </c>
      <c r="X17" s="70" t="s">
        <v>25</v>
      </c>
      <c r="Y17" s="70" t="s">
        <v>25</v>
      </c>
      <c r="Z17" s="70" t="s">
        <v>25</v>
      </c>
      <c r="AA17" s="70" t="s">
        <v>25</v>
      </c>
      <c r="AB17" s="70" t="s">
        <v>25</v>
      </c>
      <c r="AC17" s="70" t="s">
        <v>25</v>
      </c>
      <c r="AD17" s="70" t="s">
        <v>25</v>
      </c>
      <c r="AE17" s="70" t="s">
        <v>25</v>
      </c>
      <c r="AF17" s="70" t="s">
        <v>25</v>
      </c>
      <c r="AG17" s="71" t="s">
        <v>25</v>
      </c>
      <c r="AH17" s="83"/>
      <c r="AI17" s="83"/>
      <c r="AJ17" s="85"/>
    </row>
    <row r="18" spans="1:36" s="48" customFormat="1" ht="18" x14ac:dyDescent="0.3">
      <c r="A18" s="102" t="s">
        <v>22</v>
      </c>
      <c r="B18" s="14">
        <v>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S18" s="93"/>
      <c r="T18" s="66" t="s">
        <v>31</v>
      </c>
      <c r="U18" s="67" t="s">
        <v>31</v>
      </c>
      <c r="V18" s="67" t="s">
        <v>31</v>
      </c>
      <c r="W18" s="67" t="s">
        <v>31</v>
      </c>
      <c r="X18" s="67" t="s">
        <v>31</v>
      </c>
      <c r="Y18" s="67" t="s">
        <v>31</v>
      </c>
      <c r="Z18" s="67" t="s">
        <v>31</v>
      </c>
      <c r="AA18" s="67" t="s">
        <v>31</v>
      </c>
      <c r="AB18" s="67" t="s">
        <v>31</v>
      </c>
      <c r="AC18" s="67" t="s">
        <v>31</v>
      </c>
      <c r="AD18" s="67" t="s">
        <v>31</v>
      </c>
      <c r="AE18" s="67" t="s">
        <v>31</v>
      </c>
      <c r="AF18" s="67" t="s">
        <v>31</v>
      </c>
      <c r="AG18" s="68" t="s">
        <v>31</v>
      </c>
      <c r="AH18" s="83"/>
      <c r="AI18" s="83"/>
      <c r="AJ18" s="85"/>
    </row>
    <row r="19" spans="1:36" s="48" customFormat="1" ht="17.25" thickBot="1" x14ac:dyDescent="0.35">
      <c r="A19" s="104" t="s">
        <v>21</v>
      </c>
      <c r="B19" s="15">
        <v>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S19" s="93"/>
      <c r="T19" s="72" t="s">
        <v>25</v>
      </c>
      <c r="U19" s="73" t="s">
        <v>25</v>
      </c>
      <c r="V19" s="73" t="s">
        <v>25</v>
      </c>
      <c r="W19" s="73" t="s">
        <v>25</v>
      </c>
      <c r="X19" s="73" t="s">
        <v>25</v>
      </c>
      <c r="Y19" s="73" t="s">
        <v>25</v>
      </c>
      <c r="Z19" s="73" t="s">
        <v>25</v>
      </c>
      <c r="AA19" s="73" t="s">
        <v>25</v>
      </c>
      <c r="AB19" s="73" t="s">
        <v>25</v>
      </c>
      <c r="AC19" s="73" t="s">
        <v>25</v>
      </c>
      <c r="AD19" s="73" t="s">
        <v>25</v>
      </c>
      <c r="AE19" s="73" t="s">
        <v>25</v>
      </c>
      <c r="AF19" s="73" t="s">
        <v>25</v>
      </c>
      <c r="AG19" s="74" t="s">
        <v>25</v>
      </c>
      <c r="AH19" s="83"/>
      <c r="AI19" s="83"/>
      <c r="AJ19" s="85"/>
    </row>
    <row r="20" spans="1:36" s="48" customFormat="1" ht="17.25" thickBot="1" x14ac:dyDescent="0.35">
      <c r="A20" s="39"/>
      <c r="B20" s="41"/>
      <c r="C20" s="41"/>
      <c r="D20" s="41"/>
      <c r="S20" s="88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3"/>
      <c r="AI20" s="83"/>
      <c r="AJ20" s="85"/>
    </row>
    <row r="21" spans="1:36" s="48" customFormat="1" ht="15" customHeight="1" x14ac:dyDescent="0.3">
      <c r="A21" s="112" t="s">
        <v>40</v>
      </c>
      <c r="B21" s="113"/>
      <c r="C21" s="113"/>
      <c r="D21" s="114"/>
      <c r="E21" s="51"/>
      <c r="F21" s="51"/>
      <c r="G21" s="51"/>
      <c r="H21" s="51"/>
      <c r="S21" s="88"/>
      <c r="T21" s="121" t="s">
        <v>34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  <c r="AH21" s="83"/>
      <c r="AI21" s="83"/>
      <c r="AJ21" s="85"/>
    </row>
    <row r="22" spans="1:36" s="48" customFormat="1" x14ac:dyDescent="0.3">
      <c r="A22" s="21"/>
      <c r="B22" s="22"/>
      <c r="C22" s="22"/>
      <c r="D22" s="23"/>
      <c r="E22" s="26"/>
      <c r="F22" s="26"/>
      <c r="G22" s="26"/>
      <c r="H22" s="26"/>
      <c r="S22" s="88"/>
      <c r="T22" s="124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6"/>
      <c r="AH22" s="83"/>
      <c r="AI22" s="83"/>
      <c r="AJ22" s="85"/>
    </row>
    <row r="23" spans="1:36" s="48" customFormat="1" x14ac:dyDescent="0.3">
      <c r="A23" s="21"/>
      <c r="B23" s="22"/>
      <c r="C23" s="22"/>
      <c r="D23" s="23"/>
      <c r="E23" s="26"/>
      <c r="F23" s="26"/>
      <c r="G23" s="26"/>
      <c r="H23" s="26"/>
      <c r="S23" s="88"/>
      <c r="T23" s="75" t="s">
        <v>32</v>
      </c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7"/>
      <c r="AH23" s="83"/>
      <c r="AI23" s="83"/>
      <c r="AJ23" s="85"/>
    </row>
    <row r="24" spans="1:36" s="48" customFormat="1" x14ac:dyDescent="0.3">
      <c r="A24" s="21"/>
      <c r="B24" s="22"/>
      <c r="C24" s="22"/>
      <c r="D24" s="23"/>
      <c r="E24" s="26"/>
      <c r="F24" s="26"/>
      <c r="G24" s="26"/>
      <c r="H24" s="26"/>
      <c r="S24" s="88"/>
      <c r="T24" s="75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7"/>
      <c r="AH24" s="83"/>
      <c r="AI24" s="83"/>
      <c r="AJ24" s="85"/>
    </row>
    <row r="25" spans="1:36" s="48" customFormat="1" ht="17.25" thickBot="1" x14ac:dyDescent="0.35">
      <c r="A25" s="21"/>
      <c r="B25" s="22"/>
      <c r="C25" s="22"/>
      <c r="D25" s="98"/>
      <c r="E25" s="26"/>
      <c r="F25" s="26"/>
      <c r="G25" s="26"/>
      <c r="H25" s="26"/>
      <c r="S25" s="88"/>
      <c r="T25" s="78"/>
      <c r="U25" s="79"/>
      <c r="V25" s="79"/>
      <c r="W25" s="79"/>
      <c r="X25" s="79"/>
      <c r="Y25" s="79"/>
      <c r="Z25" s="79"/>
      <c r="AA25" s="79"/>
      <c r="AB25" s="79"/>
      <c r="AC25" s="79"/>
      <c r="AD25" s="127" t="s">
        <v>33</v>
      </c>
      <c r="AE25" s="127"/>
      <c r="AF25" s="127"/>
      <c r="AG25" s="128"/>
      <c r="AH25" s="83"/>
      <c r="AI25" s="83"/>
      <c r="AJ25" s="85"/>
    </row>
    <row r="26" spans="1:36" s="48" customFormat="1" ht="17.25" thickBot="1" x14ac:dyDescent="0.35">
      <c r="A26" s="21"/>
      <c r="B26" s="22"/>
      <c r="C26" s="24" t="s">
        <v>62</v>
      </c>
      <c r="D26" s="23"/>
      <c r="E26" s="22"/>
      <c r="F26" s="22"/>
      <c r="G26" s="22"/>
      <c r="H26" s="22"/>
      <c r="S26" s="80"/>
      <c r="T26" s="76"/>
      <c r="U26" s="76"/>
      <c r="V26" s="76"/>
      <c r="W26" s="76"/>
      <c r="X26" s="76"/>
      <c r="Y26" s="24" t="str">
        <f>C26</f>
        <v>A távhőrendszer primer energia átalakítási tényezőjének értéke (kWh/kWh)</v>
      </c>
      <c r="Z26" s="76"/>
      <c r="AA26" s="76"/>
      <c r="AB26" s="76"/>
      <c r="AC26" s="76"/>
      <c r="AD26" s="76"/>
      <c r="AE26" s="76"/>
      <c r="AF26" s="76"/>
      <c r="AG26" s="76"/>
      <c r="AH26" s="83"/>
      <c r="AI26" s="83"/>
      <c r="AJ26" s="85"/>
    </row>
    <row r="27" spans="1:36" s="48" customFormat="1" ht="21.75" thickBot="1" x14ac:dyDescent="0.45">
      <c r="A27" s="21"/>
      <c r="B27" s="22"/>
      <c r="C27" s="25">
        <f>1/(1-B14)*(B16*B15+SUMPRODUCT(C12:P12,C13:P13))</f>
        <v>1.1722313769751695</v>
      </c>
      <c r="D27" s="23"/>
      <c r="E27" s="22"/>
      <c r="F27" s="22"/>
      <c r="G27" s="22"/>
      <c r="H27" s="22"/>
      <c r="I27" s="110"/>
      <c r="J27" s="110"/>
      <c r="K27" s="110"/>
      <c r="L27" s="110"/>
      <c r="M27" s="110"/>
      <c r="N27" s="110"/>
      <c r="O27" s="110"/>
      <c r="P27" s="110"/>
      <c r="S27" s="80"/>
      <c r="T27" s="84"/>
      <c r="U27" s="84"/>
      <c r="V27" s="84"/>
      <c r="W27" s="84"/>
      <c r="X27" s="84"/>
      <c r="Y27" s="90">
        <f t="shared" ref="Y27" si="3">C27</f>
        <v>1.1722313769751695</v>
      </c>
      <c r="Z27" s="67" t="s">
        <v>27</v>
      </c>
      <c r="AA27" s="83"/>
      <c r="AB27" s="83"/>
      <c r="AC27" s="83"/>
      <c r="AD27" s="83"/>
      <c r="AE27" s="83"/>
      <c r="AF27" s="83"/>
      <c r="AG27" s="83"/>
      <c r="AH27" s="83"/>
      <c r="AI27" s="83"/>
      <c r="AJ27" s="85"/>
    </row>
    <row r="28" spans="1:36" s="48" customFormat="1" ht="17.25" thickBot="1" x14ac:dyDescent="0.35">
      <c r="A28" s="28"/>
      <c r="B28" s="29"/>
      <c r="C28" s="30"/>
      <c r="D28" s="31"/>
      <c r="E28" s="26"/>
      <c r="F28" s="26"/>
      <c r="G28" s="26"/>
      <c r="H28" s="26"/>
      <c r="S28" s="80"/>
      <c r="T28" s="84"/>
      <c r="U28" s="84"/>
      <c r="V28" s="84"/>
      <c r="W28" s="84"/>
      <c r="X28" s="84"/>
      <c r="Y28" s="81"/>
      <c r="Z28" s="83"/>
      <c r="AA28" s="83"/>
      <c r="AB28" s="83"/>
      <c r="AC28" s="83"/>
      <c r="AD28" s="83"/>
      <c r="AE28" s="83"/>
      <c r="AF28" s="83"/>
      <c r="AG28" s="83"/>
      <c r="AH28" s="83"/>
      <c r="AI28" s="47"/>
      <c r="AJ28" s="82"/>
    </row>
    <row r="29" spans="1:36" s="48" customFormat="1" ht="17.25" x14ac:dyDescent="0.3">
      <c r="A29" s="115" t="s">
        <v>41</v>
      </c>
      <c r="B29" s="116"/>
      <c r="C29" s="116"/>
      <c r="D29" s="117"/>
      <c r="E29" s="52"/>
      <c r="F29" s="52"/>
      <c r="G29" s="52"/>
      <c r="H29" s="52"/>
      <c r="S29" s="80"/>
      <c r="T29" s="84"/>
      <c r="U29" s="84"/>
      <c r="V29" s="84"/>
      <c r="W29" s="84"/>
      <c r="X29" s="84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82"/>
    </row>
    <row r="30" spans="1:36" s="48" customFormat="1" x14ac:dyDescent="0.3">
      <c r="A30" s="21"/>
      <c r="B30" s="26"/>
      <c r="C30" s="26"/>
      <c r="D30" s="27"/>
      <c r="E30" s="26"/>
      <c r="F30" s="26"/>
      <c r="G30" s="26"/>
      <c r="H30" s="26"/>
      <c r="S30" s="80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82"/>
    </row>
    <row r="31" spans="1:36" s="48" customFormat="1" x14ac:dyDescent="0.3">
      <c r="A31" s="21"/>
      <c r="B31" s="26"/>
      <c r="C31" s="26"/>
      <c r="D31" s="27"/>
      <c r="E31" s="26"/>
      <c r="F31" s="26"/>
      <c r="G31" s="26"/>
      <c r="H31" s="26"/>
      <c r="S31" s="80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82"/>
    </row>
    <row r="32" spans="1:36" s="48" customFormat="1" x14ac:dyDescent="0.3">
      <c r="A32" s="21"/>
      <c r="B32" s="26"/>
      <c r="C32" s="26"/>
      <c r="D32" s="27"/>
      <c r="E32"/>
      <c r="F32" s="26"/>
      <c r="G32" s="26"/>
      <c r="H32" s="26"/>
      <c r="S32" s="80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82"/>
    </row>
    <row r="33" spans="1:36" s="48" customFormat="1" x14ac:dyDescent="0.3">
      <c r="A33" s="21"/>
      <c r="B33" s="26"/>
      <c r="C33" s="26"/>
      <c r="D33" s="27"/>
      <c r="E33" s="26"/>
      <c r="F33" s="26"/>
      <c r="G33" s="26"/>
      <c r="H33" s="26"/>
      <c r="S33" s="80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82"/>
    </row>
    <row r="34" spans="1:36" s="48" customFormat="1" x14ac:dyDescent="0.3">
      <c r="A34" s="21"/>
      <c r="B34" s="22"/>
      <c r="C34" s="26"/>
      <c r="D34" s="23"/>
      <c r="E34" s="22"/>
      <c r="F34" s="22"/>
      <c r="G34" s="22"/>
      <c r="H34" s="22"/>
      <c r="S34" s="80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82"/>
    </row>
    <row r="35" spans="1:36" s="48" customFormat="1" x14ac:dyDescent="0.3">
      <c r="A35" s="21"/>
      <c r="B35" s="22"/>
      <c r="C35" s="26"/>
      <c r="D35" s="23"/>
      <c r="E35" s="22"/>
      <c r="F35" s="22"/>
      <c r="G35" s="22"/>
      <c r="H35" s="22"/>
      <c r="S35" s="80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82"/>
    </row>
    <row r="36" spans="1:36" s="48" customFormat="1" ht="17.25" thickBot="1" x14ac:dyDescent="0.35">
      <c r="A36" s="21"/>
      <c r="B36" s="22"/>
      <c r="C36" s="26" t="s">
        <v>2</v>
      </c>
      <c r="D36" s="23"/>
      <c r="E36" s="22"/>
      <c r="F36" s="22"/>
      <c r="G36" s="22"/>
      <c r="H36" s="22"/>
      <c r="S36" s="80"/>
      <c r="T36" s="47"/>
      <c r="U36" s="47"/>
      <c r="V36" s="47"/>
      <c r="W36" s="47"/>
      <c r="X36" s="47"/>
      <c r="Y36" s="26" t="str">
        <f>C36</f>
        <v>A távhőrendszerben megújuló energiaforrásokkal termelt távhő részaránya</v>
      </c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82"/>
    </row>
    <row r="37" spans="1:36" s="48" customFormat="1" ht="21.75" thickBot="1" x14ac:dyDescent="0.35">
      <c r="A37" s="28"/>
      <c r="B37" s="96"/>
      <c r="C37" s="25">
        <f>(SUMPRODUCT(C12:P12,C17:P17)+B15*B18)/(1+B15)</f>
        <v>0</v>
      </c>
      <c r="D37" s="97"/>
      <c r="E37" s="22"/>
      <c r="F37" s="22"/>
      <c r="G37" s="22"/>
      <c r="H37" s="22"/>
      <c r="S37" s="80"/>
      <c r="T37" s="47"/>
      <c r="U37" s="47"/>
      <c r="V37" s="47"/>
      <c r="W37" s="47"/>
      <c r="X37" s="47"/>
      <c r="Y37" s="90">
        <f t="shared" ref="Y37" si="4">C37</f>
        <v>0</v>
      </c>
      <c r="Z37" s="67" t="s">
        <v>27</v>
      </c>
      <c r="AA37" s="47"/>
      <c r="AB37" s="47"/>
      <c r="AC37" s="47"/>
      <c r="AD37" s="47"/>
      <c r="AE37" s="47"/>
      <c r="AF37" s="47"/>
      <c r="AG37" s="47"/>
      <c r="AH37" s="47"/>
      <c r="AI37" s="47"/>
      <c r="AJ37" s="82"/>
    </row>
  </sheetData>
  <protectedRanges>
    <protectedRange algorithmName="SHA-512" hashValue="7GwZ8hZzkBeVSi8ynXPF3mbqF+aGXgmFVEG+PPgA2nlk7hELCs8sLZcyeNV/OQ6m54iJruAvUtEeocPWR7xhDA==" saltValue="y/FqatiURuXSGKThomT5Pw==" spinCount="100000" sqref="A18:A19 C12:P12 A29:D37 A17:B17 A7:A16 C14:P19" name="Tartomány1"/>
  </protectedRanges>
  <mergeCells count="9">
    <mergeCell ref="I27:P27"/>
    <mergeCell ref="B5:D5"/>
    <mergeCell ref="A21:D21"/>
    <mergeCell ref="A29:D29"/>
    <mergeCell ref="S1:AJ1"/>
    <mergeCell ref="T21:AG22"/>
    <mergeCell ref="AD25:AG25"/>
    <mergeCell ref="B4:D4"/>
    <mergeCell ref="B3:C3"/>
  </mergeCells>
  <conditionalFormatting sqref="T8:AG19">
    <cfRule type="containsText" dxfId="2" priority="44" operator="containsText" text="OK">
      <formula>NOT(ISERROR(SEARCH("OK",T8)))</formula>
    </cfRule>
  </conditionalFormatting>
  <conditionalFormatting sqref="Z27">
    <cfRule type="containsText" dxfId="1" priority="6" operator="containsText" text="OK">
      <formula>NOT(ISERROR(SEARCH("OK",Z27)))</formula>
    </cfRule>
  </conditionalFormatting>
  <conditionalFormatting sqref="Z37">
    <cfRule type="containsText" dxfId="0" priority="4" operator="containsText" text="OK">
      <formula>NOT(ISERROR(SEARCH("OK",Z37)))</formula>
    </cfRule>
  </conditionalFormatting>
  <dataValidations count="3">
    <dataValidation type="list" allowBlank="1" showInputMessage="1" showErrorMessage="1" sqref="C9:P9" xr:uid="{00000000-0002-0000-0000-000000000000}">
      <formula1>Energia</formula1>
    </dataValidation>
    <dataValidation type="list" allowBlank="1" showInputMessage="1" showErrorMessage="1" sqref="C8:P8" xr:uid="{00000000-0002-0000-0000-000001000000}">
      <formula1>Távhőtermelő_technológia</formula1>
    </dataValidation>
    <dataValidation type="list" allowBlank="1" showInputMessage="1" showErrorMessage="1" sqref="E10" xr:uid="{00000000-0002-0000-0000-000002000000}">
      <formula1>$A$3:$A$18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C25"/>
  <sheetViews>
    <sheetView zoomScaleNormal="100" workbookViewId="0">
      <selection activeCell="A36" sqref="A36"/>
    </sheetView>
  </sheetViews>
  <sheetFormatPr defaultColWidth="9.140625" defaultRowHeight="15" x14ac:dyDescent="0.25"/>
  <cols>
    <col min="1" max="1" width="96.42578125" style="1" bestFit="1" customWidth="1"/>
    <col min="2" max="2" width="28" style="1" bestFit="1" customWidth="1"/>
    <col min="3" max="3" width="40.140625" style="1" customWidth="1"/>
    <col min="4" max="16384" width="9.140625" style="1"/>
  </cols>
  <sheetData>
    <row r="1" spans="1:3" ht="47.25" thickBot="1" x14ac:dyDescent="0.3">
      <c r="A1" s="34" t="s">
        <v>4</v>
      </c>
      <c r="B1" s="8" t="s">
        <v>15</v>
      </c>
      <c r="C1" s="1" t="s">
        <v>85</v>
      </c>
    </row>
    <row r="2" spans="1:3" ht="15.75" thickBot="1" x14ac:dyDescent="0.3">
      <c r="A2" s="9" t="s">
        <v>25</v>
      </c>
      <c r="B2" s="99">
        <v>0</v>
      </c>
      <c r="C2" s="1" t="s">
        <v>25</v>
      </c>
    </row>
    <row r="3" spans="1:3" ht="15.75" thickBot="1" x14ac:dyDescent="0.3">
      <c r="A3" s="7" t="s">
        <v>65</v>
      </c>
      <c r="B3" s="10">
        <v>1.1200000000000001</v>
      </c>
      <c r="C3" s="100" t="s">
        <v>10</v>
      </c>
    </row>
    <row r="4" spans="1:3" ht="15.75" thickBot="1" x14ac:dyDescent="0.3">
      <c r="A4" s="7" t="s">
        <v>66</v>
      </c>
      <c r="B4" s="10">
        <v>0.6</v>
      </c>
      <c r="C4" s="100" t="s">
        <v>52</v>
      </c>
    </row>
    <row r="5" spans="1:3" ht="15.75" thickBot="1" x14ac:dyDescent="0.3">
      <c r="A5" s="7" t="s">
        <v>67</v>
      </c>
      <c r="B5" s="10">
        <v>1.25</v>
      </c>
      <c r="C5" s="100" t="s">
        <v>50</v>
      </c>
    </row>
    <row r="6" spans="1:3" ht="26.25" thickBot="1" x14ac:dyDescent="0.3">
      <c r="A6" s="7" t="s">
        <v>68</v>
      </c>
      <c r="B6" s="10">
        <v>0.6</v>
      </c>
      <c r="C6" s="101" t="s">
        <v>51</v>
      </c>
    </row>
    <row r="7" spans="1:3" ht="15.75" thickBot="1" x14ac:dyDescent="0.3">
      <c r="A7" s="7" t="s">
        <v>69</v>
      </c>
      <c r="B7" s="10">
        <v>0</v>
      </c>
      <c r="C7" s="100" t="s">
        <v>53</v>
      </c>
    </row>
    <row r="8" spans="1:3" ht="15.75" thickBot="1" x14ac:dyDescent="0.3">
      <c r="A8" s="7" t="s">
        <v>70</v>
      </c>
      <c r="B8" s="10">
        <v>0</v>
      </c>
      <c r="C8" s="100" t="s">
        <v>14</v>
      </c>
    </row>
    <row r="9" spans="1:3" ht="15.75" thickBot="1" x14ac:dyDescent="0.3">
      <c r="A9" s="7" t="s">
        <v>71</v>
      </c>
      <c r="B9" s="10">
        <v>0</v>
      </c>
      <c r="C9" s="100" t="s">
        <v>20</v>
      </c>
    </row>
    <row r="10" spans="1:3" ht="15.75" thickBot="1" x14ac:dyDescent="0.3">
      <c r="A10" s="7" t="s">
        <v>72</v>
      </c>
      <c r="B10" s="11">
        <v>0.54</v>
      </c>
      <c r="C10" s="100" t="s">
        <v>10</v>
      </c>
    </row>
    <row r="11" spans="1:3" ht="26.25" thickBot="1" x14ac:dyDescent="0.3">
      <c r="A11" s="7" t="s">
        <v>73</v>
      </c>
      <c r="B11" s="11">
        <v>0.32400000000000001</v>
      </c>
      <c r="C11" s="101" t="s">
        <v>51</v>
      </c>
    </row>
    <row r="12" spans="1:3" ht="15.75" thickBot="1" x14ac:dyDescent="0.3">
      <c r="A12" s="7" t="s">
        <v>74</v>
      </c>
      <c r="B12" s="11">
        <v>0.87</v>
      </c>
      <c r="C12" s="100" t="s">
        <v>10</v>
      </c>
    </row>
    <row r="13" spans="1:3" ht="26.25" thickBot="1" x14ac:dyDescent="0.3">
      <c r="A13" s="7" t="s">
        <v>75</v>
      </c>
      <c r="B13" s="11">
        <v>0.52200000000000002</v>
      </c>
      <c r="C13" s="101" t="s">
        <v>51</v>
      </c>
    </row>
    <row r="14" spans="1:3" ht="15.75" thickBot="1" x14ac:dyDescent="0.3">
      <c r="A14" s="7" t="s">
        <v>76</v>
      </c>
      <c r="B14" s="11">
        <v>0.7</v>
      </c>
      <c r="C14" s="101" t="s">
        <v>7</v>
      </c>
    </row>
    <row r="15" spans="1:3" ht="15.75" thickBot="1" x14ac:dyDescent="0.3">
      <c r="A15" s="7" t="s">
        <v>79</v>
      </c>
      <c r="B15" s="11">
        <v>0.55000000000000004</v>
      </c>
      <c r="C15" s="100" t="s">
        <v>10</v>
      </c>
    </row>
    <row r="16" spans="1:3" ht="15.75" thickBot="1" x14ac:dyDescent="0.3">
      <c r="A16" s="7" t="s">
        <v>83</v>
      </c>
      <c r="B16" s="11">
        <v>0.33</v>
      </c>
      <c r="C16" s="100" t="s">
        <v>52</v>
      </c>
    </row>
    <row r="17" spans="1:3" ht="15.75" thickBot="1" x14ac:dyDescent="0.3">
      <c r="A17" s="7" t="s">
        <v>80</v>
      </c>
      <c r="B17" s="11">
        <v>0.72</v>
      </c>
      <c r="C17" s="100" t="s">
        <v>10</v>
      </c>
    </row>
    <row r="18" spans="1:3" ht="15.75" thickBot="1" x14ac:dyDescent="0.3">
      <c r="A18" s="7" t="s">
        <v>77</v>
      </c>
      <c r="B18" s="11">
        <v>0.432</v>
      </c>
      <c r="C18" s="100" t="s">
        <v>52</v>
      </c>
    </row>
    <row r="19" spans="1:3" ht="15.75" thickBot="1" x14ac:dyDescent="0.3">
      <c r="A19" s="7" t="s">
        <v>81</v>
      </c>
      <c r="B19" s="11">
        <v>0.82</v>
      </c>
      <c r="C19" s="100" t="s">
        <v>10</v>
      </c>
    </row>
    <row r="20" spans="1:3" ht="15.75" thickBot="1" x14ac:dyDescent="0.3">
      <c r="A20" s="7" t="s">
        <v>84</v>
      </c>
      <c r="B20" s="11">
        <v>0.49199999999999999</v>
      </c>
      <c r="C20" s="100" t="s">
        <v>52</v>
      </c>
    </row>
    <row r="21" spans="1:3" ht="15.75" thickBot="1" x14ac:dyDescent="0.3">
      <c r="A21" s="12" t="s">
        <v>82</v>
      </c>
      <c r="B21" s="11">
        <v>0.71</v>
      </c>
      <c r="C21" s="100" t="s">
        <v>86</v>
      </c>
    </row>
    <row r="22" spans="1:3" ht="15.75" thickBot="1" x14ac:dyDescent="0.3">
      <c r="A22" s="12" t="s">
        <v>78</v>
      </c>
      <c r="B22" s="11">
        <v>0.42599999999999999</v>
      </c>
      <c r="C22" s="100" t="s">
        <v>86</v>
      </c>
    </row>
    <row r="25" spans="1:3" x14ac:dyDescent="0.25">
      <c r="A25" s="1" t="s">
        <v>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B5"/>
  <sheetViews>
    <sheetView workbookViewId="0">
      <selection sqref="A1:B1"/>
    </sheetView>
  </sheetViews>
  <sheetFormatPr defaultColWidth="8.85546875" defaultRowHeight="15" x14ac:dyDescent="0.25"/>
  <cols>
    <col min="1" max="2" width="39.28515625" style="1" customWidth="1"/>
  </cols>
  <sheetData>
    <row r="1" spans="1:2" ht="57" customHeight="1" thickBot="1" x14ac:dyDescent="0.3">
      <c r="A1" s="129" t="s">
        <v>49</v>
      </c>
      <c r="B1" s="130"/>
    </row>
    <row r="2" spans="1:2" ht="15.75" thickBot="1" x14ac:dyDescent="0.3">
      <c r="A2" s="4" t="s">
        <v>45</v>
      </c>
      <c r="B2" s="5" t="s">
        <v>44</v>
      </c>
    </row>
    <row r="3" spans="1:2" ht="15.75" thickBot="1" x14ac:dyDescent="0.3">
      <c r="A3" s="4" t="s">
        <v>46</v>
      </c>
      <c r="B3" s="6">
        <v>1.0999999999999999E-2</v>
      </c>
    </row>
    <row r="4" spans="1:2" ht="15.75" thickBot="1" x14ac:dyDescent="0.3">
      <c r="A4" s="4" t="s">
        <v>47</v>
      </c>
      <c r="B4" s="6">
        <v>8.0000000000000002E-3</v>
      </c>
    </row>
    <row r="5" spans="1:2" ht="15.75" thickBot="1" x14ac:dyDescent="0.3">
      <c r="A5" s="4" t="s">
        <v>48</v>
      </c>
      <c r="B5" s="6">
        <v>6.0000000000000001E-3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/>
  <dimension ref="A1:B21"/>
  <sheetViews>
    <sheetView zoomScale="120" zoomScaleNormal="120" workbookViewId="0">
      <selection activeCell="B19" sqref="B19"/>
    </sheetView>
  </sheetViews>
  <sheetFormatPr defaultColWidth="9.140625" defaultRowHeight="15" x14ac:dyDescent="0.25"/>
  <cols>
    <col min="1" max="1" width="48.28515625" style="1" customWidth="1"/>
    <col min="2" max="2" width="16.28515625" style="1" bestFit="1" customWidth="1"/>
    <col min="3" max="16384" width="9.140625" style="1"/>
  </cols>
  <sheetData>
    <row r="1" spans="1:2" ht="52.5" customHeight="1" thickBot="1" x14ac:dyDescent="0.3">
      <c r="A1" s="2" t="s">
        <v>5</v>
      </c>
      <c r="B1" s="94" t="s">
        <v>13</v>
      </c>
    </row>
    <row r="2" spans="1:2" ht="17.25" thickBot="1" x14ac:dyDescent="0.3">
      <c r="A2" s="2"/>
      <c r="B2" s="105" t="s">
        <v>43</v>
      </c>
    </row>
    <row r="3" spans="1:2" ht="15.75" thickBot="1" x14ac:dyDescent="0.3">
      <c r="A3" s="60" t="s">
        <v>25</v>
      </c>
      <c r="B3" s="95">
        <v>0</v>
      </c>
    </row>
    <row r="4" spans="1:2" ht="15.75" thickBot="1" x14ac:dyDescent="0.3">
      <c r="A4" s="60"/>
      <c r="B4" s="95"/>
    </row>
    <row r="5" spans="1:2" ht="15.75" thickBot="1" x14ac:dyDescent="0.3">
      <c r="A5" s="100" t="s">
        <v>6</v>
      </c>
      <c r="B5" s="3">
        <v>0</v>
      </c>
    </row>
    <row r="6" spans="1:2" ht="15.75" thickBot="1" x14ac:dyDescent="0.3">
      <c r="A6" s="100" t="s">
        <v>50</v>
      </c>
      <c r="B6" s="3">
        <v>0</v>
      </c>
    </row>
    <row r="7" spans="1:2" ht="26.25" thickBot="1" x14ac:dyDescent="0.3">
      <c r="A7" s="101" t="s">
        <v>51</v>
      </c>
      <c r="B7" s="3">
        <v>1</v>
      </c>
    </row>
    <row r="8" spans="1:2" ht="15.75" thickBot="1" x14ac:dyDescent="0.3">
      <c r="A8" s="100" t="s">
        <v>14</v>
      </c>
      <c r="B8" s="3">
        <v>1</v>
      </c>
    </row>
    <row r="9" spans="1:2" ht="15.75" thickBot="1" x14ac:dyDescent="0.3">
      <c r="A9" s="100" t="s">
        <v>20</v>
      </c>
      <c r="B9" s="3">
        <v>0</v>
      </c>
    </row>
    <row r="10" spans="1:2" ht="15.75" thickBot="1" x14ac:dyDescent="0.3">
      <c r="A10" s="100" t="s">
        <v>53</v>
      </c>
      <c r="B10" s="3">
        <v>1</v>
      </c>
    </row>
    <row r="11" spans="1:2" ht="15.75" thickBot="1" x14ac:dyDescent="0.3">
      <c r="A11" s="101" t="s">
        <v>7</v>
      </c>
      <c r="B11" s="3">
        <v>0.5</v>
      </c>
    </row>
    <row r="12" spans="1:2" ht="15.75" thickBot="1" x14ac:dyDescent="0.3">
      <c r="A12" s="100" t="s">
        <v>8</v>
      </c>
      <c r="B12" s="3">
        <v>0</v>
      </c>
    </row>
    <row r="13" spans="1:2" ht="15.75" thickBot="1" x14ac:dyDescent="0.3">
      <c r="A13" s="100" t="s">
        <v>9</v>
      </c>
      <c r="B13" s="3">
        <v>0</v>
      </c>
    </row>
    <row r="14" spans="1:2" ht="15.75" thickBot="1" x14ac:dyDescent="0.3">
      <c r="A14" s="100" t="s">
        <v>10</v>
      </c>
      <c r="B14" s="3">
        <v>0</v>
      </c>
    </row>
    <row r="15" spans="1:2" ht="15.75" thickBot="1" x14ac:dyDescent="0.3">
      <c r="A15" s="100" t="s">
        <v>35</v>
      </c>
      <c r="B15" s="3">
        <v>0</v>
      </c>
    </row>
    <row r="16" spans="1:2" ht="15.75" thickBot="1" x14ac:dyDescent="0.3">
      <c r="A16" s="100" t="s">
        <v>11</v>
      </c>
      <c r="B16" s="3">
        <v>0</v>
      </c>
    </row>
    <row r="17" spans="1:2" ht="15.75" thickBot="1" x14ac:dyDescent="0.3">
      <c r="A17" s="100" t="s">
        <v>12</v>
      </c>
      <c r="B17" s="3">
        <v>0</v>
      </c>
    </row>
    <row r="18" spans="1:2" ht="15.75" thickBot="1" x14ac:dyDescent="0.3">
      <c r="A18" s="100" t="s">
        <v>52</v>
      </c>
      <c r="B18" s="3">
        <v>1</v>
      </c>
    </row>
    <row r="19" spans="1:2" ht="15.75" thickBot="1" x14ac:dyDescent="0.3">
      <c r="A19" s="100" t="s">
        <v>86</v>
      </c>
      <c r="B19" s="3" t="e">
        <f>1-1/SPF</f>
        <v>#DIV/0!</v>
      </c>
    </row>
    <row r="21" spans="1:2" ht="75" customHeight="1" x14ac:dyDescent="0.25">
      <c r="A21" s="131" t="s">
        <v>55</v>
      </c>
      <c r="B21" s="131"/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Részletes számítás</vt:lpstr>
      <vt:lpstr>1.táblázat</vt:lpstr>
      <vt:lpstr>2.táblázat</vt:lpstr>
      <vt:lpstr>3.táblázat</vt:lpstr>
      <vt:lpstr>Energia</vt:lpstr>
      <vt:lpstr>'Részletes számítás'!Nyomtatási_terület</vt:lpstr>
      <vt:lpstr>SPF</vt:lpstr>
      <vt:lpstr>Távhőtermelő_technológia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Orbán Péter</dc:creator>
  <cp:lastModifiedBy>Fakó Andrea</cp:lastModifiedBy>
  <cp:lastPrinted>2021-02-15T08:19:27Z</cp:lastPrinted>
  <dcterms:created xsi:type="dcterms:W3CDTF">2015-07-08T11:32:32Z</dcterms:created>
  <dcterms:modified xsi:type="dcterms:W3CDTF">2021-02-15T08:19:33Z</dcterms:modified>
</cp:coreProperties>
</file>